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workbookProtection workbookAlgorithmName="SHA-512" workbookHashValue="k+m+Sr6oi0PR+gvrZdxhIPEu8Y7urG9+OEvjrXg+TQuQgqbHcIsTvKRvH+eii7P6aizbILjR1BZwxy7p6VJYug==" workbookSaltValue="d65K3IXL9Vyvsi1SNUfx4A==" workbookSpinCount="100000" lockStructure="1"/>
  <bookViews>
    <workbookView xWindow="0" yWindow="0" windowWidth="25440" windowHeight="1560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4525"/>
</workbook>
</file>

<file path=xl/calcChain.xml><?xml version="1.0" encoding="utf-8"?>
<calcChain xmlns="http://schemas.openxmlformats.org/spreadsheetml/2006/main">
  <c r="L1429" i="9" l="1"/>
  <c r="J1429" i="9"/>
  <c r="F299" i="9"/>
  <c r="F298" i="9" s="1"/>
  <c r="F297" i="9"/>
  <c r="F296" i="9" s="1"/>
  <c r="F295" i="9"/>
  <c r="F294" i="9"/>
  <c r="F293" i="9" s="1"/>
  <c r="F292" i="9"/>
  <c r="F291" i="9"/>
  <c r="H290" i="9"/>
  <c r="G290" i="9"/>
  <c r="E290" i="9" s="1"/>
  <c r="B290" i="9" s="1"/>
  <c r="F290" i="9"/>
  <c r="F289" i="9"/>
  <c r="H288" i="9"/>
  <c r="E288" i="9" s="1"/>
  <c r="B288" i="9" s="1"/>
  <c r="G288" i="9"/>
  <c r="F288" i="9"/>
  <c r="F287" i="9"/>
  <c r="F286" i="9"/>
  <c r="H285" i="9"/>
  <c r="G285" i="9"/>
  <c r="E285" i="9" s="1"/>
  <c r="B285" i="9" s="1"/>
  <c r="F285" i="9"/>
  <c r="H284" i="9"/>
  <c r="G284" i="9"/>
  <c r="F284" i="9"/>
  <c r="H283" i="9"/>
  <c r="G283" i="9"/>
  <c r="F283" i="9"/>
  <c r="F282" i="9"/>
  <c r="H281" i="9"/>
  <c r="G281" i="9"/>
  <c r="F281" i="9"/>
  <c r="H280" i="9"/>
  <c r="G280" i="9"/>
  <c r="F280" i="9"/>
  <c r="H279" i="9"/>
  <c r="G279" i="9"/>
  <c r="F279" i="9"/>
  <c r="F278" i="9"/>
  <c r="F277" i="9"/>
  <c r="F276" i="9"/>
  <c r="F275" i="9"/>
  <c r="L274" i="9"/>
  <c r="F274" i="9" s="1"/>
  <c r="H274" i="9"/>
  <c r="I273" i="9"/>
  <c r="H273" i="9"/>
  <c r="F273" i="9"/>
  <c r="E272" i="9"/>
  <c r="M271" i="9"/>
  <c r="L271" i="9"/>
  <c r="F271" i="9"/>
  <c r="E271" i="9"/>
  <c r="B271" i="9" s="1"/>
  <c r="M270" i="9"/>
  <c r="L270" i="9"/>
  <c r="F270" i="9" s="1"/>
  <c r="B270" i="9" s="1"/>
  <c r="E270" i="9"/>
  <c r="M269" i="9"/>
  <c r="L269" i="9"/>
  <c r="F269" i="9" s="1"/>
  <c r="B269" i="9" s="1"/>
  <c r="E269" i="9"/>
  <c r="M268" i="9"/>
  <c r="L268" i="9"/>
  <c r="F268" i="9"/>
  <c r="E268" i="9"/>
  <c r="B268" i="9" s="1"/>
  <c r="M267" i="9"/>
  <c r="L267" i="9"/>
  <c r="F267" i="9"/>
  <c r="E267" i="9"/>
  <c r="B267" i="9" s="1"/>
  <c r="M266" i="9"/>
  <c r="L266" i="9"/>
  <c r="F266" i="9" s="1"/>
  <c r="B266" i="9" s="1"/>
  <c r="E266" i="9"/>
  <c r="M265" i="9"/>
  <c r="L265" i="9"/>
  <c r="E265" i="9"/>
  <c r="M264" i="9"/>
  <c r="F264" i="9" s="1"/>
  <c r="L264" i="9"/>
  <c r="E264" i="9"/>
  <c r="B264" i="9" s="1"/>
  <c r="M263" i="9"/>
  <c r="L263" i="9"/>
  <c r="F263" i="9"/>
  <c r="E263" i="9"/>
  <c r="M262" i="9"/>
  <c r="L262" i="9"/>
  <c r="F262" i="9" s="1"/>
  <c r="B262" i="9" s="1"/>
  <c r="E262" i="9"/>
  <c r="M261" i="9"/>
  <c r="L261" i="9"/>
  <c r="E261" i="9"/>
  <c r="M260" i="9"/>
  <c r="L260" i="9"/>
  <c r="F260" i="9"/>
  <c r="E260" i="9"/>
  <c r="B260" i="9" s="1"/>
  <c r="M259" i="9"/>
  <c r="L259" i="9"/>
  <c r="F259" i="9"/>
  <c r="E259" i="9"/>
  <c r="B259" i="9" s="1"/>
  <c r="M258" i="9"/>
  <c r="L258" i="9"/>
  <c r="F258" i="9" s="1"/>
  <c r="B258" i="9" s="1"/>
  <c r="E258" i="9"/>
  <c r="M257" i="9"/>
  <c r="L257" i="9"/>
  <c r="F257" i="9" s="1"/>
  <c r="B257" i="9" s="1"/>
  <c r="E257" i="9"/>
  <c r="M256" i="9"/>
  <c r="F256" i="9" s="1"/>
  <c r="L256" i="9"/>
  <c r="E256" i="9"/>
  <c r="B256" i="9" s="1"/>
  <c r="M255" i="9"/>
  <c r="L255" i="9"/>
  <c r="F255" i="9"/>
  <c r="E255" i="9"/>
  <c r="B255" i="9" s="1"/>
  <c r="M254" i="9"/>
  <c r="L254" i="9"/>
  <c r="F254" i="9" s="1"/>
  <c r="B254" i="9" s="1"/>
  <c r="E254" i="9"/>
  <c r="M253" i="9"/>
  <c r="L253" i="9"/>
  <c r="F253" i="9" s="1"/>
  <c r="B253" i="9" s="1"/>
  <c r="E253" i="9"/>
  <c r="M252" i="9"/>
  <c r="L252" i="9"/>
  <c r="F252" i="9"/>
  <c r="E252" i="9"/>
  <c r="B252" i="9" s="1"/>
  <c r="M251" i="9"/>
  <c r="L251" i="9"/>
  <c r="F251" i="9"/>
  <c r="E251" i="9"/>
  <c r="B251" i="9" s="1"/>
  <c r="M250" i="9"/>
  <c r="L250" i="9"/>
  <c r="F250" i="9" s="1"/>
  <c r="B250" i="9" s="1"/>
  <c r="E250" i="9"/>
  <c r="M249" i="9"/>
  <c r="L249" i="9"/>
  <c r="F249" i="9" s="1"/>
  <c r="E249" i="9"/>
  <c r="B249" i="9"/>
  <c r="M248" i="9"/>
  <c r="F248" i="9" s="1"/>
  <c r="L248" i="9"/>
  <c r="E248" i="9"/>
  <c r="B248" i="9" s="1"/>
  <c r="M247" i="9"/>
  <c r="L247" i="9"/>
  <c r="F247" i="9"/>
  <c r="E247" i="9"/>
  <c r="M246" i="9"/>
  <c r="L246" i="9"/>
  <c r="E246" i="9"/>
  <c r="M245" i="9"/>
  <c r="L245" i="9"/>
  <c r="E245" i="9"/>
  <c r="M244" i="9"/>
  <c r="L244" i="9"/>
  <c r="F244" i="9"/>
  <c r="E244" i="9"/>
  <c r="B244" i="9" s="1"/>
  <c r="M243" i="9"/>
  <c r="L243" i="9"/>
  <c r="E243" i="9"/>
  <c r="M242" i="9"/>
  <c r="L242" i="9"/>
  <c r="F242" i="9" s="1"/>
  <c r="B242" i="9" s="1"/>
  <c r="E242" i="9"/>
  <c r="M241" i="9"/>
  <c r="L241" i="9"/>
  <c r="F241" i="9" s="1"/>
  <c r="B241" i="9" s="1"/>
  <c r="E241" i="9"/>
  <c r="M240" i="9"/>
  <c r="F240" i="9" s="1"/>
  <c r="L240" i="9"/>
  <c r="E240" i="9"/>
  <c r="B240" i="9" s="1"/>
  <c r="M239" i="9"/>
  <c r="L239" i="9"/>
  <c r="F239" i="9"/>
  <c r="E239" i="9"/>
  <c r="B239" i="9" s="1"/>
  <c r="M238" i="9"/>
  <c r="L238" i="9"/>
  <c r="F238" i="9" s="1"/>
  <c r="B238" i="9" s="1"/>
  <c r="E238" i="9"/>
  <c r="M237" i="9"/>
  <c r="L237" i="9"/>
  <c r="F237" i="9" s="1"/>
  <c r="B237" i="9" s="1"/>
  <c r="E237" i="9"/>
  <c r="M236" i="9"/>
  <c r="L236" i="9"/>
  <c r="F236" i="9"/>
  <c r="E236" i="9"/>
  <c r="B236" i="9" s="1"/>
  <c r="M235" i="9"/>
  <c r="L235" i="9"/>
  <c r="F235" i="9"/>
  <c r="E235" i="9"/>
  <c r="B235" i="9" s="1"/>
  <c r="M234" i="9"/>
  <c r="L234" i="9"/>
  <c r="F234" i="9" s="1"/>
  <c r="B234" i="9" s="1"/>
  <c r="E234" i="9"/>
  <c r="M233" i="9"/>
  <c r="L233" i="9"/>
  <c r="F233" i="9" s="1"/>
  <c r="E233" i="9"/>
  <c r="B233" i="9"/>
  <c r="M232" i="9"/>
  <c r="F232" i="9" s="1"/>
  <c r="L232" i="9"/>
  <c r="E232" i="9"/>
  <c r="B232" i="9" s="1"/>
  <c r="M231" i="9"/>
  <c r="L231" i="9"/>
  <c r="F231" i="9"/>
  <c r="E231" i="9"/>
  <c r="B231" i="9" s="1"/>
  <c r="M230" i="9"/>
  <c r="L230" i="9"/>
  <c r="F230" i="9" s="1"/>
  <c r="B230" i="9" s="1"/>
  <c r="E230" i="9"/>
  <c r="M229" i="9"/>
  <c r="L229" i="9"/>
  <c r="E229" i="9"/>
  <c r="M228" i="9"/>
  <c r="L228" i="9"/>
  <c r="F228" i="9"/>
  <c r="E228" i="9"/>
  <c r="B228" i="9" s="1"/>
  <c r="M227" i="9"/>
  <c r="L227" i="9"/>
  <c r="F227" i="9"/>
  <c r="E227" i="9"/>
  <c r="B227" i="9" s="1"/>
  <c r="M226" i="9"/>
  <c r="L226" i="9"/>
  <c r="F226" i="9" s="1"/>
  <c r="B226" i="9" s="1"/>
  <c r="E226" i="9"/>
  <c r="H225" i="9"/>
  <c r="G225" i="9"/>
  <c r="F225" i="9"/>
  <c r="E225" i="9"/>
  <c r="B225" i="9"/>
  <c r="M224" i="9"/>
  <c r="F224" i="9" s="1"/>
  <c r="L224" i="9"/>
  <c r="E224" i="9"/>
  <c r="B224" i="9" s="1"/>
  <c r="M223" i="9"/>
  <c r="L223" i="9"/>
  <c r="F223" i="9"/>
  <c r="E223" i="9"/>
  <c r="M222" i="9"/>
  <c r="L222" i="9"/>
  <c r="F222" i="9" s="1"/>
  <c r="B222" i="9" s="1"/>
  <c r="E222" i="9"/>
  <c r="M221" i="9"/>
  <c r="L221" i="9"/>
  <c r="F221" i="9" s="1"/>
  <c r="B221" i="9" s="1"/>
  <c r="E221" i="9"/>
  <c r="M220" i="9"/>
  <c r="L220" i="9"/>
  <c r="F220" i="9" s="1"/>
  <c r="E220" i="9"/>
  <c r="M219" i="9"/>
  <c r="L219" i="9"/>
  <c r="F219" i="9" s="1"/>
  <c r="E219" i="9"/>
  <c r="M218" i="9"/>
  <c r="L218" i="9"/>
  <c r="F218" i="9" s="1"/>
  <c r="B218" i="9" s="1"/>
  <c r="E218" i="9"/>
  <c r="M217" i="9"/>
  <c r="L217" i="9"/>
  <c r="E217" i="9"/>
  <c r="M216" i="9"/>
  <c r="L216" i="9"/>
  <c r="E216" i="9"/>
  <c r="M215" i="9"/>
  <c r="L215" i="9"/>
  <c r="F215" i="9"/>
  <c r="E215" i="9"/>
  <c r="B215" i="9" s="1"/>
  <c r="M214" i="9"/>
  <c r="L214" i="9"/>
  <c r="E214" i="9"/>
  <c r="M213" i="9"/>
  <c r="L213" i="9"/>
  <c r="F213" i="9" s="1"/>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G158" i="9"/>
  <c r="E158" i="9" s="1"/>
  <c r="F158" i="9"/>
  <c r="H157" i="9"/>
  <c r="G157" i="9"/>
  <c r="E157" i="9" s="1"/>
  <c r="B157" i="9" s="1"/>
  <c r="F157" i="9"/>
  <c r="H156" i="9"/>
  <c r="G156" i="9"/>
  <c r="E156" i="9" s="1"/>
  <c r="B156" i="9" s="1"/>
  <c r="F156" i="9"/>
  <c r="H155" i="9"/>
  <c r="G155" i="9"/>
  <c r="F155" i="9"/>
  <c r="E155" i="9"/>
  <c r="B155" i="9" s="1"/>
  <c r="H154" i="9"/>
  <c r="G154" i="9"/>
  <c r="F154" i="9"/>
  <c r="E154" i="9"/>
  <c r="B154" i="9" s="1"/>
  <c r="H153" i="9"/>
  <c r="G153" i="9"/>
  <c r="E153" i="9" s="1"/>
  <c r="B153" i="9" s="1"/>
  <c r="F153" i="9"/>
  <c r="H152" i="9"/>
  <c r="G152" i="9"/>
  <c r="F152" i="9"/>
  <c r="E152" i="9"/>
  <c r="B152" i="9"/>
  <c r="H151" i="9"/>
  <c r="G151" i="9"/>
  <c r="F151" i="9"/>
  <c r="E151" i="9"/>
  <c r="B151" i="9" s="1"/>
  <c r="H150" i="9"/>
  <c r="G150" i="9"/>
  <c r="E150" i="9" s="1"/>
  <c r="F150" i="9"/>
  <c r="H149" i="9"/>
  <c r="G149" i="9"/>
  <c r="E149" i="9" s="1"/>
  <c r="B149" i="9" s="1"/>
  <c r="F149" i="9"/>
  <c r="H148" i="9"/>
  <c r="G148" i="9"/>
  <c r="E148" i="9" s="1"/>
  <c r="B148" i="9" s="1"/>
  <c r="F148" i="9"/>
  <c r="H147" i="9"/>
  <c r="G147" i="9"/>
  <c r="F147" i="9"/>
  <c r="E147" i="9"/>
  <c r="B147" i="9" s="1"/>
  <c r="H146" i="9"/>
  <c r="G146" i="9"/>
  <c r="F146" i="9"/>
  <c r="E146" i="9"/>
  <c r="B146" i="9" s="1"/>
  <c r="H145" i="9"/>
  <c r="G145" i="9"/>
  <c r="F145" i="9"/>
  <c r="H144" i="9"/>
  <c r="G144" i="9"/>
  <c r="F144" i="9"/>
  <c r="E144" i="9"/>
  <c r="B144" i="9"/>
  <c r="H143" i="9"/>
  <c r="G143" i="9"/>
  <c r="F143" i="9"/>
  <c r="E143" i="9"/>
  <c r="B143" i="9" s="1"/>
  <c r="F142" i="9"/>
  <c r="H141" i="9"/>
  <c r="G141" i="9"/>
  <c r="E141" i="9" s="1"/>
  <c r="B141" i="9" s="1"/>
  <c r="F141" i="9"/>
  <c r="H140" i="9"/>
  <c r="G140" i="9"/>
  <c r="F140" i="9"/>
  <c r="E140" i="9"/>
  <c r="B140" i="9"/>
  <c r="H139" i="9"/>
  <c r="G139" i="9"/>
  <c r="F139" i="9"/>
  <c r="E139" i="9"/>
  <c r="B139" i="9" s="1"/>
  <c r="H138" i="9"/>
  <c r="G138" i="9"/>
  <c r="E138" i="9" s="1"/>
  <c r="F138" i="9"/>
  <c r="H137" i="9"/>
  <c r="G137" i="9"/>
  <c r="E137" i="9" s="1"/>
  <c r="B137" i="9" s="1"/>
  <c r="F137" i="9"/>
  <c r="H136" i="9"/>
  <c r="G136" i="9"/>
  <c r="E136" i="9" s="1"/>
  <c r="B136" i="9" s="1"/>
  <c r="F136" i="9"/>
  <c r="H135" i="9"/>
  <c r="G135" i="9"/>
  <c r="F135" i="9"/>
  <c r="E135" i="9"/>
  <c r="B135" i="9" s="1"/>
  <c r="H134" i="9"/>
  <c r="G134" i="9"/>
  <c r="F134" i="9"/>
  <c r="E134" i="9"/>
  <c r="B134" i="9" s="1"/>
  <c r="H133" i="9"/>
  <c r="G133" i="9"/>
  <c r="E133" i="9" s="1"/>
  <c r="B133" i="9" s="1"/>
  <c r="F133" i="9"/>
  <c r="H132" i="9"/>
  <c r="G132" i="9"/>
  <c r="F132" i="9"/>
  <c r="E132" i="9"/>
  <c r="B132" i="9"/>
  <c r="H131" i="9"/>
  <c r="G131" i="9"/>
  <c r="F131" i="9"/>
  <c r="E131" i="9"/>
  <c r="B131" i="9" s="1"/>
  <c r="H130" i="9"/>
  <c r="G130" i="9"/>
  <c r="E130" i="9" s="1"/>
  <c r="F130" i="9"/>
  <c r="H129" i="9"/>
  <c r="G129" i="9"/>
  <c r="E129" i="9" s="1"/>
  <c r="B129" i="9" s="1"/>
  <c r="F129" i="9"/>
  <c r="H128" i="9"/>
  <c r="G128" i="9"/>
  <c r="E128" i="9" s="1"/>
  <c r="B128" i="9" s="1"/>
  <c r="F128" i="9"/>
  <c r="H127" i="9"/>
  <c r="G127" i="9"/>
  <c r="F127" i="9"/>
  <c r="E127" i="9"/>
  <c r="B127" i="9" s="1"/>
  <c r="H126" i="9"/>
  <c r="G126" i="9"/>
  <c r="F126" i="9"/>
  <c r="E126" i="9"/>
  <c r="B126" i="9" s="1"/>
  <c r="H125" i="9"/>
  <c r="G125" i="9"/>
  <c r="E125" i="9" s="1"/>
  <c r="B125" i="9" s="1"/>
  <c r="F125" i="9"/>
  <c r="H124" i="9"/>
  <c r="G124" i="9"/>
  <c r="F124" i="9"/>
  <c r="E124" i="9"/>
  <c r="B124" i="9"/>
  <c r="H123" i="9"/>
  <c r="G123" i="9"/>
  <c r="F123" i="9"/>
  <c r="E123" i="9"/>
  <c r="B123" i="9" s="1"/>
  <c r="H122" i="9"/>
  <c r="G122" i="9"/>
  <c r="E122" i="9" s="1"/>
  <c r="F122" i="9"/>
  <c r="H121" i="9"/>
  <c r="G121" i="9"/>
  <c r="E121" i="9" s="1"/>
  <c r="B121" i="9" s="1"/>
  <c r="F121" i="9"/>
  <c r="H120" i="9"/>
  <c r="G120" i="9"/>
  <c r="F120" i="9"/>
  <c r="H119" i="9"/>
  <c r="G119" i="9"/>
  <c r="F119" i="9"/>
  <c r="E119" i="9"/>
  <c r="B119" i="9" s="1"/>
  <c r="H118" i="9"/>
  <c r="G118" i="9"/>
  <c r="F118" i="9"/>
  <c r="E118" i="9"/>
  <c r="B118" i="9" s="1"/>
  <c r="H117" i="9"/>
  <c r="G117" i="9"/>
  <c r="E117" i="9" s="1"/>
  <c r="B117" i="9" s="1"/>
  <c r="F117" i="9"/>
  <c r="H116" i="9"/>
  <c r="G116" i="9"/>
  <c r="F116" i="9"/>
  <c r="E116" i="9"/>
  <c r="B116" i="9"/>
  <c r="H115" i="9"/>
  <c r="G115" i="9"/>
  <c r="F115" i="9"/>
  <c r="E115" i="9"/>
  <c r="B115" i="9" s="1"/>
  <c r="H114" i="9"/>
  <c r="G114" i="9"/>
  <c r="E114" i="9" s="1"/>
  <c r="B114" i="9" s="1"/>
  <c r="F114" i="9"/>
  <c r="H113" i="9"/>
  <c r="G113" i="9"/>
  <c r="E113" i="9" s="1"/>
  <c r="B113" i="9" s="1"/>
  <c r="F113" i="9"/>
  <c r="H112" i="9"/>
  <c r="G112" i="9"/>
  <c r="F112" i="9"/>
  <c r="H111" i="9"/>
  <c r="G111" i="9"/>
  <c r="F111" i="9"/>
  <c r="E111" i="9"/>
  <c r="B111" i="9" s="1"/>
  <c r="H110" i="9"/>
  <c r="G110" i="9"/>
  <c r="F110" i="9"/>
  <c r="E110" i="9"/>
  <c r="B110" i="9" s="1"/>
  <c r="H109" i="9"/>
  <c r="G109" i="9"/>
  <c r="E109" i="9" s="1"/>
  <c r="B109" i="9" s="1"/>
  <c r="F109" i="9"/>
  <c r="H108" i="9"/>
  <c r="G108" i="9"/>
  <c r="F108" i="9"/>
  <c r="E108" i="9"/>
  <c r="B108" i="9"/>
  <c r="H107" i="9"/>
  <c r="G107" i="9"/>
  <c r="F107" i="9"/>
  <c r="H106" i="9"/>
  <c r="G106" i="9"/>
  <c r="E106" i="9" s="1"/>
  <c r="B106" i="9" s="1"/>
  <c r="F106" i="9"/>
  <c r="H105" i="9"/>
  <c r="G105" i="9"/>
  <c r="E105" i="9" s="1"/>
  <c r="B105" i="9" s="1"/>
  <c r="F105" i="9"/>
  <c r="H104" i="9"/>
  <c r="G104" i="9"/>
  <c r="E104" i="9" s="1"/>
  <c r="B104" i="9" s="1"/>
  <c r="F104" i="9"/>
  <c r="H103" i="9"/>
  <c r="G103" i="9"/>
  <c r="F103" i="9"/>
  <c r="H102" i="9"/>
  <c r="G102" i="9"/>
  <c r="F102" i="9"/>
  <c r="E102" i="9"/>
  <c r="B102" i="9" s="1"/>
  <c r="H101" i="9"/>
  <c r="G101" i="9"/>
  <c r="E101" i="9" s="1"/>
  <c r="B101" i="9" s="1"/>
  <c r="F101" i="9"/>
  <c r="H100" i="9"/>
  <c r="G100" i="9"/>
  <c r="F100" i="9"/>
  <c r="E100" i="9"/>
  <c r="B100" i="9"/>
  <c r="H99" i="9"/>
  <c r="G99" i="9"/>
  <c r="F99" i="9"/>
  <c r="E99" i="9"/>
  <c r="B99" i="9" s="1"/>
  <c r="H98" i="9"/>
  <c r="G98" i="9"/>
  <c r="E98" i="9" s="1"/>
  <c r="F98" i="9"/>
  <c r="H97" i="9"/>
  <c r="G97" i="9"/>
  <c r="E97" i="9" s="1"/>
  <c r="B97" i="9" s="1"/>
  <c r="F97" i="9"/>
  <c r="H96" i="9"/>
  <c r="G96" i="9"/>
  <c r="E96" i="9" s="1"/>
  <c r="B96" i="9" s="1"/>
  <c r="F96" i="9"/>
  <c r="H95" i="9"/>
  <c r="G95" i="9"/>
  <c r="F95" i="9"/>
  <c r="E95" i="9"/>
  <c r="B95" i="9" s="1"/>
  <c r="H94" i="9"/>
  <c r="G94" i="9"/>
  <c r="F94" i="9"/>
  <c r="E94" i="9"/>
  <c r="B94" i="9" s="1"/>
  <c r="H93" i="9"/>
  <c r="G93" i="9"/>
  <c r="E93" i="9" s="1"/>
  <c r="B93" i="9" s="1"/>
  <c r="F93" i="9"/>
  <c r="H92" i="9"/>
  <c r="G92" i="9"/>
  <c r="F92" i="9"/>
  <c r="E92" i="9"/>
  <c r="B92" i="9"/>
  <c r="H91" i="9"/>
  <c r="G91" i="9"/>
  <c r="F91" i="9"/>
  <c r="E91" i="9"/>
  <c r="B91" i="9" s="1"/>
  <c r="H90" i="9"/>
  <c r="G90" i="9"/>
  <c r="E90" i="9" s="1"/>
  <c r="F90" i="9"/>
  <c r="H89" i="9"/>
  <c r="G89" i="9"/>
  <c r="E89" i="9" s="1"/>
  <c r="B89" i="9" s="1"/>
  <c r="F89" i="9"/>
  <c r="H88" i="9"/>
  <c r="G88" i="9"/>
  <c r="E88" i="9" s="1"/>
  <c r="B88" i="9" s="1"/>
  <c r="F88" i="9"/>
  <c r="H87" i="9"/>
  <c r="G87" i="9"/>
  <c r="F87" i="9"/>
  <c r="E87" i="9"/>
  <c r="B87" i="9" s="1"/>
  <c r="H86" i="9"/>
  <c r="G86" i="9"/>
  <c r="F86" i="9"/>
  <c r="E86" i="9"/>
  <c r="B86" i="9" s="1"/>
  <c r="H85" i="9"/>
  <c r="G85" i="9"/>
  <c r="E85" i="9" s="1"/>
  <c r="B85" i="9" s="1"/>
  <c r="F85" i="9"/>
  <c r="H84" i="9"/>
  <c r="G84" i="9"/>
  <c r="F84" i="9"/>
  <c r="E84" i="9"/>
  <c r="B84" i="9"/>
  <c r="H83" i="9"/>
  <c r="G83" i="9"/>
  <c r="F83" i="9"/>
  <c r="E83" i="9"/>
  <c r="B83" i="9" s="1"/>
  <c r="H82" i="9"/>
  <c r="G82" i="9"/>
  <c r="E82" i="9" s="1"/>
  <c r="F82" i="9"/>
  <c r="H81" i="9"/>
  <c r="G81" i="9"/>
  <c r="E81" i="9" s="1"/>
  <c r="B81" i="9" s="1"/>
  <c r="F81" i="9"/>
  <c r="H80" i="9"/>
  <c r="G80" i="9"/>
  <c r="E80" i="9" s="1"/>
  <c r="B80" i="9" s="1"/>
  <c r="F80" i="9"/>
  <c r="H79" i="9"/>
  <c r="G79" i="9"/>
  <c r="F79" i="9"/>
  <c r="E79" i="9"/>
  <c r="B79" i="9" s="1"/>
  <c r="H78" i="9"/>
  <c r="G78" i="9"/>
  <c r="F78" i="9"/>
  <c r="E78" i="9"/>
  <c r="B78" i="9" s="1"/>
  <c r="H77" i="9"/>
  <c r="G77" i="9"/>
  <c r="E77" i="9" s="1"/>
  <c r="B77" i="9" s="1"/>
  <c r="F77" i="9"/>
  <c r="H76" i="9"/>
  <c r="G76" i="9"/>
  <c r="F76" i="9"/>
  <c r="E76" i="9"/>
  <c r="B76" i="9"/>
  <c r="H75" i="9"/>
  <c r="G75" i="9"/>
  <c r="F75" i="9"/>
  <c r="E75" i="9"/>
  <c r="B75" i="9" s="1"/>
  <c r="H74" i="9"/>
  <c r="G74" i="9"/>
  <c r="E74" i="9" s="1"/>
  <c r="F74" i="9"/>
  <c r="H73" i="9"/>
  <c r="G73" i="9"/>
  <c r="E73" i="9" s="1"/>
  <c r="B73" i="9" s="1"/>
  <c r="F73" i="9"/>
  <c r="H72" i="9"/>
  <c r="G72" i="9"/>
  <c r="E72" i="9" s="1"/>
  <c r="B72" i="9" s="1"/>
  <c r="F72" i="9"/>
  <c r="H71" i="9"/>
  <c r="G71" i="9"/>
  <c r="F71" i="9"/>
  <c r="E71" i="9"/>
  <c r="B71" i="9" s="1"/>
  <c r="H70" i="9"/>
  <c r="G70" i="9"/>
  <c r="F70" i="9"/>
  <c r="E70" i="9"/>
  <c r="B70" i="9" s="1"/>
  <c r="H69" i="9"/>
  <c r="G69" i="9"/>
  <c r="E69" i="9" s="1"/>
  <c r="B69" i="9" s="1"/>
  <c r="F69" i="9"/>
  <c r="H68" i="9"/>
  <c r="G68" i="9"/>
  <c r="E68" i="9" s="1"/>
  <c r="B68" i="9" s="1"/>
  <c r="F68" i="9"/>
  <c r="H67" i="9"/>
  <c r="G67" i="9"/>
  <c r="F67" i="9"/>
  <c r="E67" i="9"/>
  <c r="B67" i="9"/>
  <c r="H66" i="9"/>
  <c r="G66" i="9"/>
  <c r="E66" i="9" s="1"/>
  <c r="F66" i="9"/>
  <c r="H65" i="9"/>
  <c r="G65" i="9"/>
  <c r="E65" i="9" s="1"/>
  <c r="B65" i="9" s="1"/>
  <c r="F65" i="9"/>
  <c r="H64" i="9"/>
  <c r="G64" i="9"/>
  <c r="E64" i="9" s="1"/>
  <c r="B64" i="9" s="1"/>
  <c r="F64" i="9"/>
  <c r="H63" i="9"/>
  <c r="G63" i="9"/>
  <c r="F63" i="9"/>
  <c r="E63" i="9"/>
  <c r="B63" i="9" s="1"/>
  <c r="H62" i="9"/>
  <c r="G62" i="9"/>
  <c r="F62" i="9"/>
  <c r="E62" i="9"/>
  <c r="B62" i="9" s="1"/>
  <c r="H61" i="9"/>
  <c r="G61" i="9"/>
  <c r="E61" i="9" s="1"/>
  <c r="B61" i="9" s="1"/>
  <c r="F61" i="9"/>
  <c r="H60" i="9"/>
  <c r="G60" i="9"/>
  <c r="F60" i="9"/>
  <c r="E60" i="9"/>
  <c r="B60" i="9"/>
  <c r="H59" i="9"/>
  <c r="G59" i="9"/>
  <c r="F59" i="9"/>
  <c r="E59" i="9"/>
  <c r="B59" i="9"/>
  <c r="H58" i="9"/>
  <c r="G58" i="9"/>
  <c r="E58" i="9" s="1"/>
  <c r="B58" i="9" s="1"/>
  <c r="F58" i="9"/>
  <c r="H57" i="9"/>
  <c r="G57" i="9"/>
  <c r="E57" i="9" s="1"/>
  <c r="B57" i="9" s="1"/>
  <c r="F57" i="9"/>
  <c r="H56" i="9"/>
  <c r="G56" i="9"/>
  <c r="E56" i="9" s="1"/>
  <c r="B56" i="9" s="1"/>
  <c r="F56" i="9"/>
  <c r="H55" i="9"/>
  <c r="G55" i="9"/>
  <c r="F55" i="9"/>
  <c r="E55" i="9"/>
  <c r="B55" i="9" s="1"/>
  <c r="H54" i="9"/>
  <c r="G54" i="9"/>
  <c r="F54" i="9"/>
  <c r="E54" i="9"/>
  <c r="B54" i="9" s="1"/>
  <c r="H53" i="9"/>
  <c r="G53" i="9"/>
  <c r="E53" i="9" s="1"/>
  <c r="B53" i="9" s="1"/>
  <c r="F53" i="9"/>
  <c r="H52" i="9"/>
  <c r="G52" i="9"/>
  <c r="F52" i="9"/>
  <c r="E52" i="9"/>
  <c r="B52" i="9"/>
  <c r="H51" i="9"/>
  <c r="G51" i="9"/>
  <c r="F51" i="9"/>
  <c r="E51" i="9"/>
  <c r="B51" i="9"/>
  <c r="H50" i="9"/>
  <c r="G50" i="9"/>
  <c r="E50" i="9" s="1"/>
  <c r="F50" i="9"/>
  <c r="H49" i="9"/>
  <c r="G49" i="9"/>
  <c r="E49" i="9" s="1"/>
  <c r="B49" i="9" s="1"/>
  <c r="F49" i="9"/>
  <c r="H48" i="9"/>
  <c r="G48" i="9"/>
  <c r="F48" i="9"/>
  <c r="H47" i="9"/>
  <c r="G47" i="9"/>
  <c r="F47" i="9"/>
  <c r="E47" i="9"/>
  <c r="B47" i="9" s="1"/>
  <c r="H46" i="9"/>
  <c r="G46" i="9"/>
  <c r="E46" i="9" s="1"/>
  <c r="B46" i="9" s="1"/>
  <c r="F46" i="9"/>
  <c r="H45" i="9"/>
  <c r="G45" i="9"/>
  <c r="E45" i="9" s="1"/>
  <c r="B45" i="9" s="1"/>
  <c r="F45" i="9"/>
  <c r="H44" i="9"/>
  <c r="G44" i="9"/>
  <c r="E44" i="9" s="1"/>
  <c r="B44" i="9" s="1"/>
  <c r="F44" i="9"/>
  <c r="H43" i="9"/>
  <c r="G43" i="9"/>
  <c r="F43" i="9"/>
  <c r="E43" i="9"/>
  <c r="B43" i="9" s="1"/>
  <c r="H42" i="9"/>
  <c r="G42" i="9"/>
  <c r="E42" i="9" s="1"/>
  <c r="F42" i="9"/>
  <c r="H41" i="9"/>
  <c r="G41" i="9"/>
  <c r="E41" i="9" s="1"/>
  <c r="B41" i="9" s="1"/>
  <c r="F41" i="9"/>
  <c r="H40" i="9"/>
  <c r="G40" i="9"/>
  <c r="F40" i="9"/>
  <c r="H39" i="9"/>
  <c r="G39" i="9"/>
  <c r="F39" i="9"/>
  <c r="H38" i="9"/>
  <c r="G38" i="9"/>
  <c r="F38" i="9"/>
  <c r="E38" i="9"/>
  <c r="B38" i="9" s="1"/>
  <c r="H37" i="9"/>
  <c r="G37" i="9"/>
  <c r="E37" i="9" s="1"/>
  <c r="B37" i="9" s="1"/>
  <c r="F37" i="9"/>
  <c r="H36" i="9"/>
  <c r="G36" i="9"/>
  <c r="F36" i="9"/>
  <c r="E36" i="9"/>
  <c r="B36" i="9"/>
  <c r="H35" i="9"/>
  <c r="G35" i="9"/>
  <c r="F35" i="9"/>
  <c r="E35" i="9"/>
  <c r="B35" i="9"/>
  <c r="H34" i="9"/>
  <c r="G34" i="9"/>
  <c r="E34" i="9" s="1"/>
  <c r="F34" i="9"/>
  <c r="H33" i="9"/>
  <c r="G33" i="9"/>
  <c r="E33" i="9" s="1"/>
  <c r="B33" i="9" s="1"/>
  <c r="F33" i="9"/>
  <c r="H32" i="9"/>
  <c r="G32" i="9"/>
  <c r="E32" i="9" s="1"/>
  <c r="B32" i="9" s="1"/>
  <c r="F32" i="9"/>
  <c r="H31" i="9"/>
  <c r="G31" i="9"/>
  <c r="F31" i="9"/>
  <c r="E31" i="9"/>
  <c r="B31" i="9" s="1"/>
  <c r="H30" i="9"/>
  <c r="G30" i="9"/>
  <c r="F30" i="9"/>
  <c r="H29" i="9"/>
  <c r="G29" i="9"/>
  <c r="F29" i="9"/>
  <c r="H28" i="9"/>
  <c r="G28" i="9"/>
  <c r="F28" i="9"/>
  <c r="E28" i="9"/>
  <c r="B28" i="9"/>
  <c r="H27" i="9"/>
  <c r="G27" i="9"/>
  <c r="F27" i="9"/>
  <c r="E27" i="9"/>
  <c r="B27" i="9"/>
  <c r="H26" i="9"/>
  <c r="G26" i="9"/>
  <c r="F26" i="9"/>
  <c r="H25" i="9"/>
  <c r="G25" i="9"/>
  <c r="E25" i="9" s="1"/>
  <c r="B25" i="9" s="1"/>
  <c r="F25" i="9"/>
  <c r="H24" i="9"/>
  <c r="G24" i="9"/>
  <c r="E24" i="9" s="1"/>
  <c r="B24" i="9" s="1"/>
  <c r="F24" i="9"/>
  <c r="H23" i="9"/>
  <c r="G23" i="9"/>
  <c r="F23" i="9"/>
  <c r="E23" i="9"/>
  <c r="B23" i="9" s="1"/>
  <c r="H22" i="9"/>
  <c r="E22" i="9" s="1"/>
  <c r="B22" i="9" s="1"/>
  <c r="G22" i="9"/>
  <c r="F22" i="9"/>
  <c r="H21" i="9"/>
  <c r="G21" i="9"/>
  <c r="E21" i="9" s="1"/>
  <c r="B21" i="9" s="1"/>
  <c r="F21" i="9"/>
  <c r="F20" i="9"/>
  <c r="F4" i="9"/>
  <c r="O3" i="9"/>
  <c r="G274" i="9" s="1"/>
  <c r="I3" i="9"/>
  <c r="H3" i="9"/>
  <c r="G3" i="9"/>
  <c r="D101" i="8"/>
  <c r="I36" i="3" s="1"/>
  <c r="D95" i="8"/>
  <c r="D90" i="8"/>
  <c r="D85" i="8"/>
  <c r="D80" i="8"/>
  <c r="D75" i="8"/>
  <c r="D70" i="8"/>
  <c r="C1545" i="1" s="1"/>
  <c r="H1545" i="1" s="1"/>
  <c r="D65" i="8"/>
  <c r="D60" i="8"/>
  <c r="D55" i="8"/>
  <c r="D50" i="8"/>
  <c r="D44" i="8"/>
  <c r="C1519" i="1" s="1"/>
  <c r="H1519" i="1" s="1"/>
  <c r="D36" i="8"/>
  <c r="C1511" i="1" s="1"/>
  <c r="H1511" i="1" s="1"/>
  <c r="D26" i="8"/>
  <c r="D18" i="8"/>
  <c r="C1493" i="1" s="1"/>
  <c r="H1493" i="1" s="1"/>
  <c r="D8" i="8"/>
  <c r="E44" i="7"/>
  <c r="D44" i="7"/>
  <c r="E39" i="7"/>
  <c r="E38" i="7" s="1"/>
  <c r="D39" i="7"/>
  <c r="D38" i="7" s="1"/>
  <c r="H31" i="3" s="1"/>
  <c r="E30" i="7"/>
  <c r="D30" i="7"/>
  <c r="E23" i="7"/>
  <c r="D23" i="7"/>
  <c r="E22" i="7"/>
  <c r="D22" i="7"/>
  <c r="E7" i="7"/>
  <c r="E6" i="7" s="1"/>
  <c r="D7" i="7"/>
  <c r="C1438" i="1" s="1"/>
  <c r="H1438" i="1" s="1"/>
  <c r="D6" i="7"/>
  <c r="C1437" i="1" s="1"/>
  <c r="F140" i="6"/>
  <c r="F139" i="6"/>
  <c r="F138" i="6"/>
  <c r="F137" i="6"/>
  <c r="F136" i="6"/>
  <c r="F135" i="6"/>
  <c r="F134" i="6"/>
  <c r="F133" i="6"/>
  <c r="F132" i="6"/>
  <c r="F131" i="6"/>
  <c r="E130" i="6"/>
  <c r="D130" i="6"/>
  <c r="F130" i="6" s="1"/>
  <c r="E129" i="6"/>
  <c r="D129" i="6"/>
  <c r="F129" i="6" s="1"/>
  <c r="F128" i="6"/>
  <c r="F127" i="6"/>
  <c r="F126" i="6"/>
  <c r="F125" i="6"/>
  <c r="F124" i="6"/>
  <c r="F123" i="6"/>
  <c r="E122" i="6"/>
  <c r="D122" i="6"/>
  <c r="F122" i="6" s="1"/>
  <c r="F121" i="6"/>
  <c r="F120" i="6"/>
  <c r="F119" i="6"/>
  <c r="E118" i="6"/>
  <c r="D118" i="6"/>
  <c r="F118" i="6" s="1"/>
  <c r="F117" i="6"/>
  <c r="F116" i="6"/>
  <c r="E115" i="6"/>
  <c r="D1409" i="1" s="1"/>
  <c r="D115" i="6"/>
  <c r="F113" i="6"/>
  <c r="F112" i="6"/>
  <c r="F111" i="6"/>
  <c r="F110" i="6"/>
  <c r="F109" i="6"/>
  <c r="F108" i="6"/>
  <c r="E107" i="6"/>
  <c r="D107" i="6"/>
  <c r="F107" i="6" s="1"/>
  <c r="F106" i="6"/>
  <c r="F105" i="6"/>
  <c r="F104" i="6"/>
  <c r="F103" i="6"/>
  <c r="F102" i="6"/>
  <c r="F101" i="6"/>
  <c r="F100" i="6"/>
  <c r="E99" i="6"/>
  <c r="E89" i="6" s="1"/>
  <c r="D99" i="6"/>
  <c r="F99" i="6" s="1"/>
  <c r="F98" i="6"/>
  <c r="F97" i="6"/>
  <c r="F96" i="6"/>
  <c r="F95" i="6"/>
  <c r="E94" i="6"/>
  <c r="D94" i="6"/>
  <c r="F94" i="6" s="1"/>
  <c r="F93" i="6"/>
  <c r="F92" i="6"/>
  <c r="F91" i="6"/>
  <c r="E90" i="6"/>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E35" i="6" s="1"/>
  <c r="I25" i="3" s="1"/>
  <c r="D39" i="6"/>
  <c r="F39" i="6" s="1"/>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c r="F258" i="5" s="1"/>
  <c r="F257" i="5"/>
  <c r="F256" i="5"/>
  <c r="F255" i="5"/>
  <c r="F254" i="5"/>
  <c r="F253" i="5"/>
  <c r="F252" i="5"/>
  <c r="F251" i="5"/>
  <c r="E250" i="5"/>
  <c r="D250" i="5"/>
  <c r="F249" i="5"/>
  <c r="F248" i="5"/>
  <c r="F247" i="5"/>
  <c r="E246" i="5"/>
  <c r="E245" i="5" s="1"/>
  <c r="D1222" i="1" s="1"/>
  <c r="D246" i="5"/>
  <c r="C1223" i="1" s="1"/>
  <c r="F244" i="5"/>
  <c r="F243" i="5"/>
  <c r="E242" i="5"/>
  <c r="D242" i="5"/>
  <c r="F242" i="5" s="1"/>
  <c r="F241" i="5"/>
  <c r="F240" i="5"/>
  <c r="E239" i="5"/>
  <c r="D1216" i="1"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5" i="5"/>
  <c r="F204" i="5"/>
  <c r="F203" i="5"/>
  <c r="F202" i="5"/>
  <c r="F201" i="5"/>
  <c r="F200" i="5"/>
  <c r="F199" i="5"/>
  <c r="E198" i="5"/>
  <c r="D198" i="5"/>
  <c r="F198" i="5" s="1"/>
  <c r="F197" i="5"/>
  <c r="F196" i="5"/>
  <c r="F195" i="5"/>
  <c r="F194" i="5"/>
  <c r="F193" i="5"/>
  <c r="F192" i="5"/>
  <c r="E191" i="5"/>
  <c r="D191" i="5"/>
  <c r="F191" i="5" s="1"/>
  <c r="E190" i="5"/>
  <c r="H291" i="9" s="1"/>
  <c r="F189" i="5"/>
  <c r="F188" i="5"/>
  <c r="F187" i="5"/>
  <c r="F186" i="5"/>
  <c r="F185" i="5"/>
  <c r="F184" i="5"/>
  <c r="F183" i="5"/>
  <c r="F182" i="5"/>
  <c r="F181" i="5"/>
  <c r="E180" i="5"/>
  <c r="E177" i="5" s="1"/>
  <c r="D1154" i="1" s="1"/>
  <c r="D180" i="5"/>
  <c r="F179" i="5"/>
  <c r="F178"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G287" i="9" s="1"/>
  <c r="F148" i="5"/>
  <c r="F147" i="5"/>
  <c r="E146" i="5"/>
  <c r="D1124" i="1" s="1"/>
  <c r="D146" i="5"/>
  <c r="F145" i="5"/>
  <c r="F144" i="5"/>
  <c r="F143" i="5"/>
  <c r="E142" i="5"/>
  <c r="D142" i="5"/>
  <c r="F142" i="5" s="1"/>
  <c r="F141" i="5"/>
  <c r="F140" i="5"/>
  <c r="F139" i="5"/>
  <c r="F138" i="5"/>
  <c r="F137" i="5"/>
  <c r="F136" i="5"/>
  <c r="E135" i="5"/>
  <c r="D135" i="5"/>
  <c r="F135" i="5" s="1"/>
  <c r="E134" i="5"/>
  <c r="D134" i="5"/>
  <c r="F134" i="5" s="1"/>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E106" i="5"/>
  <c r="E87" i="5" s="1"/>
  <c r="D106" i="5"/>
  <c r="F105" i="5"/>
  <c r="F104" i="5"/>
  <c r="F103" i="5"/>
  <c r="F102" i="5"/>
  <c r="F101" i="5"/>
  <c r="F100" i="5"/>
  <c r="F99" i="5"/>
  <c r="F98" i="5"/>
  <c r="F97" i="5"/>
  <c r="F96" i="5"/>
  <c r="F95" i="5"/>
  <c r="F94" i="5"/>
  <c r="F93" i="5"/>
  <c r="F92" i="5"/>
  <c r="F91" i="5"/>
  <c r="F90" i="5"/>
  <c r="F89" i="5"/>
  <c r="E88" i="5"/>
  <c r="D88" i="5"/>
  <c r="C1066" i="1" s="1"/>
  <c r="H1066" i="1" s="1"/>
  <c r="F86" i="5"/>
  <c r="F85" i="5"/>
  <c r="F84" i="5"/>
  <c r="F83" i="5"/>
  <c r="F82" i="5"/>
  <c r="F81" i="5"/>
  <c r="F80" i="5"/>
  <c r="E79" i="5"/>
  <c r="D79" i="5"/>
  <c r="F79" i="5" s="1"/>
  <c r="E78" i="5"/>
  <c r="D78" i="5"/>
  <c r="F77" i="5"/>
  <c r="F76" i="5"/>
  <c r="F75" i="5"/>
  <c r="F74" i="5"/>
  <c r="F73" i="5"/>
  <c r="F72" i="5"/>
  <c r="F71" i="5"/>
  <c r="E70" i="5"/>
  <c r="E69" i="5" s="1"/>
  <c r="E68" i="5" s="1"/>
  <c r="I21" i="3" s="1"/>
  <c r="D70"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C1023" i="1" s="1"/>
  <c r="H1023" i="1" s="1"/>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997" i="1" s="1"/>
  <c r="D19" i="5"/>
  <c r="C997" i="1" s="1"/>
  <c r="F18" i="5"/>
  <c r="F17" i="5"/>
  <c r="F16" i="5"/>
  <c r="F15" i="5"/>
  <c r="F14" i="5"/>
  <c r="E13" i="5"/>
  <c r="D13" i="5"/>
  <c r="C991" i="1" s="1"/>
  <c r="H991" i="1"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32" i="4"/>
  <c r="F632" i="4" s="1"/>
  <c r="F631" i="4"/>
  <c r="F630" i="4"/>
  <c r="E629" i="4"/>
  <c r="D623" i="1" s="1"/>
  <c r="D629" i="4"/>
  <c r="F629" i="4" s="1"/>
  <c r="F628" i="4"/>
  <c r="F627" i="4"/>
  <c r="E626" i="4"/>
  <c r="D626" i="4"/>
  <c r="F626" i="4" s="1"/>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G142" i="9" s="1"/>
  <c r="F602" i="4"/>
  <c r="F601" i="4"/>
  <c r="F600" i="4"/>
  <c r="E599" i="4"/>
  <c r="D599" i="4"/>
  <c r="F599" i="4" s="1"/>
  <c r="F598" i="4"/>
  <c r="F597" i="4"/>
  <c r="F596" i="4"/>
  <c r="F595" i="4"/>
  <c r="E594" i="4"/>
  <c r="D594" i="4"/>
  <c r="F594" i="4" s="1"/>
  <c r="F592" i="4"/>
  <c r="F591" i="4"/>
  <c r="E590" i="4"/>
  <c r="D584" i="1" s="1"/>
  <c r="D590" i="4"/>
  <c r="F590" i="4" s="1"/>
  <c r="F589" i="4"/>
  <c r="F588" i="4"/>
  <c r="E587" i="4"/>
  <c r="D587" i="4"/>
  <c r="F587" i="4" s="1"/>
  <c r="F586" i="4"/>
  <c r="E585" i="4"/>
  <c r="E580" i="4" s="1"/>
  <c r="D574" i="1" s="1"/>
  <c r="D585" i="4"/>
  <c r="F585" i="4" s="1"/>
  <c r="F584" i="4"/>
  <c r="F583" i="4"/>
  <c r="F582" i="4"/>
  <c r="E581" i="4"/>
  <c r="D581" i="4"/>
  <c r="F581" i="4" s="1"/>
  <c r="F579" i="4"/>
  <c r="F578" i="4"/>
  <c r="E577" i="4"/>
  <c r="D577" i="4"/>
  <c r="F577" i="4" s="1"/>
  <c r="F576" i="4"/>
  <c r="F575" i="4"/>
  <c r="E574" i="4"/>
  <c r="D568" i="1" s="1"/>
  <c r="D574" i="4"/>
  <c r="F574" i="4" s="1"/>
  <c r="F573" i="4"/>
  <c r="F572" i="4"/>
  <c r="E571" i="4"/>
  <c r="D571" i="4"/>
  <c r="F571" i="4" s="1"/>
  <c r="F570" i="4"/>
  <c r="F569" i="4"/>
  <c r="E568" i="4"/>
  <c r="D562" i="1" s="1"/>
  <c r="D568" i="4"/>
  <c r="E567" i="4"/>
  <c r="D561" i="1" s="1"/>
  <c r="F566" i="4"/>
  <c r="F565" i="4"/>
  <c r="F564" i="4"/>
  <c r="E563" i="4"/>
  <c r="D563" i="4"/>
  <c r="F563" i="4" s="1"/>
  <c r="F562" i="4"/>
  <c r="F561" i="4"/>
  <c r="F560" i="4"/>
  <c r="F559" i="4"/>
  <c r="F558" i="4"/>
  <c r="F557" i="4"/>
  <c r="F556" i="4"/>
  <c r="E555" i="4"/>
  <c r="D549" i="1" s="1"/>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29" i="1" s="1"/>
  <c r="D535" i="4"/>
  <c r="F535" i="4" s="1"/>
  <c r="F534" i="4"/>
  <c r="F533" i="4"/>
  <c r="F532" i="4"/>
  <c r="F531" i="4"/>
  <c r="E530" i="4"/>
  <c r="D530" i="4"/>
  <c r="F530" i="4" s="1"/>
  <c r="E529" i="4"/>
  <c r="D529" i="4"/>
  <c r="F527" i="4"/>
  <c r="F526" i="4"/>
  <c r="E525" i="4"/>
  <c r="D525" i="4"/>
  <c r="F525" i="4" s="1"/>
  <c r="F524" i="4"/>
  <c r="F523" i="4"/>
  <c r="E522" i="4"/>
  <c r="D516" i="1" s="1"/>
  <c r="D522" i="4"/>
  <c r="F522" i="4" s="1"/>
  <c r="F521" i="4"/>
  <c r="F520" i="4"/>
  <c r="E519" i="4"/>
  <c r="D519" i="4"/>
  <c r="F518" i="4"/>
  <c r="F517" i="4"/>
  <c r="E516" i="4"/>
  <c r="E515" i="4" s="1"/>
  <c r="D509" i="1" s="1"/>
  <c r="D516" i="4"/>
  <c r="F516" i="4" s="1"/>
  <c r="F514" i="4"/>
  <c r="F513" i="4"/>
  <c r="F512" i="4"/>
  <c r="F511" i="4"/>
  <c r="F510" i="4"/>
  <c r="F509" i="4"/>
  <c r="F508" i="4"/>
  <c r="E507" i="4"/>
  <c r="D507" i="4"/>
  <c r="F507" i="4" s="1"/>
  <c r="F506" i="4"/>
  <c r="F505" i="4"/>
  <c r="F504" i="4"/>
  <c r="F503" i="4"/>
  <c r="E502" i="4"/>
  <c r="D502" i="4"/>
  <c r="D484" i="4" s="1"/>
  <c r="C478" i="1" s="1"/>
  <c r="F501" i="4"/>
  <c r="F500" i="4"/>
  <c r="F499" i="4"/>
  <c r="F498" i="4"/>
  <c r="F497" i="4"/>
  <c r="F496" i="4"/>
  <c r="E495" i="4"/>
  <c r="D495" i="4"/>
  <c r="F495" i="4" s="1"/>
  <c r="F494" i="4"/>
  <c r="F493" i="4"/>
  <c r="F492" i="4"/>
  <c r="F491" i="4"/>
  <c r="E490" i="4"/>
  <c r="D490" i="4"/>
  <c r="F490" i="4" s="1"/>
  <c r="F489" i="4"/>
  <c r="F488" i="4"/>
  <c r="F487" i="4"/>
  <c r="F486" i="4"/>
  <c r="E485" i="4"/>
  <c r="D485" i="4"/>
  <c r="F485" i="4" s="1"/>
  <c r="F483" i="4"/>
  <c r="F482" i="4"/>
  <c r="E481" i="4"/>
  <c r="D481" i="4"/>
  <c r="F481" i="4" s="1"/>
  <c r="F480" i="4"/>
  <c r="F479" i="4"/>
  <c r="E478" i="4"/>
  <c r="D478" i="4"/>
  <c r="F478" i="4" s="1"/>
  <c r="F477" i="4"/>
  <c r="F476" i="4"/>
  <c r="F475" i="4"/>
  <c r="F474" i="4"/>
  <c r="E473" i="4"/>
  <c r="E472" i="4" s="1"/>
  <c r="D466" i="1" s="1"/>
  <c r="D473" i="4"/>
  <c r="F473" i="4" s="1"/>
  <c r="D472" i="4"/>
  <c r="F472" i="4" s="1"/>
  <c r="F471" i="4"/>
  <c r="F470" i="4"/>
  <c r="E469" i="4"/>
  <c r="D469" i="4"/>
  <c r="F469" i="4" s="1"/>
  <c r="F468" i="4"/>
  <c r="F467" i="4"/>
  <c r="E466" i="4"/>
  <c r="D466" i="4"/>
  <c r="F466" i="4" s="1"/>
  <c r="F465" i="4"/>
  <c r="F464" i="4"/>
  <c r="E463" i="4"/>
  <c r="D463" i="4"/>
  <c r="F463" i="4" s="1"/>
  <c r="F462" i="4"/>
  <c r="F461" i="4"/>
  <c r="E460" i="4"/>
  <c r="E459" i="4" s="1"/>
  <c r="D460" i="4"/>
  <c r="F458" i="4"/>
  <c r="F457" i="4"/>
  <c r="F456" i="4"/>
  <c r="E455" i="4"/>
  <c r="D449" i="1" s="1"/>
  <c r="D455" i="4"/>
  <c r="F455" i="4" s="1"/>
  <c r="F454" i="4"/>
  <c r="F453" i="4"/>
  <c r="F452" i="4"/>
  <c r="F451" i="4"/>
  <c r="F450" i="4"/>
  <c r="F449" i="4"/>
  <c r="F448" i="4"/>
  <c r="E447" i="4"/>
  <c r="D447" i="4"/>
  <c r="F447" i="4" s="1"/>
  <c r="F446" i="4"/>
  <c r="F445" i="4"/>
  <c r="F444" i="4"/>
  <c r="F443" i="4"/>
  <c r="E442" i="4"/>
  <c r="D436" i="1" s="1"/>
  <c r="D442" i="4"/>
  <c r="F442" i="4" s="1"/>
  <c r="F441" i="4"/>
  <c r="F440" i="4"/>
  <c r="F439" i="4"/>
  <c r="F438" i="4"/>
  <c r="F437" i="4"/>
  <c r="F436" i="4"/>
  <c r="E435" i="4"/>
  <c r="D429" i="1" s="1"/>
  <c r="D435" i="4"/>
  <c r="F435" i="4" s="1"/>
  <c r="F434" i="4"/>
  <c r="F433" i="4"/>
  <c r="F432" i="4"/>
  <c r="F431" i="4"/>
  <c r="E430" i="4"/>
  <c r="D430" i="4"/>
  <c r="F430" i="4" s="1"/>
  <c r="F429" i="4"/>
  <c r="F428" i="4"/>
  <c r="E427" i="4"/>
  <c r="D427" i="4"/>
  <c r="F427" i="4" s="1"/>
  <c r="F426" i="4"/>
  <c r="F425" i="4"/>
  <c r="F424" i="4"/>
  <c r="F423" i="4"/>
  <c r="E422" i="4"/>
  <c r="E421" i="4" s="1"/>
  <c r="D422" i="4"/>
  <c r="F422" i="4" s="1"/>
  <c r="E418" i="4"/>
  <c r="D413" i="1" s="1"/>
  <c r="D418" i="4"/>
  <c r="E417" i="4"/>
  <c r="D417" i="4"/>
  <c r="E416" i="4"/>
  <c r="D416" i="4"/>
  <c r="F411" i="4"/>
  <c r="F410" i="4"/>
  <c r="F409" i="4"/>
  <c r="F406" i="4"/>
  <c r="F405" i="4"/>
  <c r="F404" i="4"/>
  <c r="F403" i="4"/>
  <c r="E402" i="4"/>
  <c r="D397" i="1" s="1"/>
  <c r="D402" i="4"/>
  <c r="F402" i="4" s="1"/>
  <c r="F401" i="4"/>
  <c r="E400" i="4"/>
  <c r="D400" i="4"/>
  <c r="F400" i="4" s="1"/>
  <c r="F399" i="4"/>
  <c r="F398" i="4"/>
  <c r="E397" i="4"/>
  <c r="E396" i="4" s="1"/>
  <c r="D391" i="1" s="1"/>
  <c r="D397"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3" i="1" s="1"/>
  <c r="D378" i="4"/>
  <c r="F378" i="4" s="1"/>
  <c r="F377" i="4"/>
  <c r="F376" i="4"/>
  <c r="F375" i="4"/>
  <c r="F374" i="4"/>
  <c r="F373" i="4"/>
  <c r="F372" i="4"/>
  <c r="F371" i="4"/>
  <c r="F370" i="4"/>
  <c r="E369" i="4"/>
  <c r="D369" i="4"/>
  <c r="F369" i="4" s="1"/>
  <c r="F368" i="4"/>
  <c r="F367" i="4"/>
  <c r="F366" i="4"/>
  <c r="F365" i="4"/>
  <c r="E364" i="4"/>
  <c r="E363" i="4" s="1"/>
  <c r="D364" i="4"/>
  <c r="F362" i="4"/>
  <c r="F361" i="4"/>
  <c r="F360" i="4"/>
  <c r="F359" i="4"/>
  <c r="F358" i="4"/>
  <c r="F357" i="4"/>
  <c r="E356" i="4"/>
  <c r="D356" i="4"/>
  <c r="F356" i="4" s="1"/>
  <c r="F355" i="4"/>
  <c r="F354" i="4"/>
  <c r="F353" i="4"/>
  <c r="E352" i="4"/>
  <c r="D352" i="4"/>
  <c r="E351" i="4"/>
  <c r="F349" i="4"/>
  <c r="E348" i="4"/>
  <c r="D343" i="1" s="1"/>
  <c r="D348" i="4"/>
  <c r="F348" i="4" s="1"/>
  <c r="F347" i="4"/>
  <c r="F346" i="4"/>
  <c r="E345" i="4"/>
  <c r="D345" i="4"/>
  <c r="F345" i="4" s="1"/>
  <c r="E344" i="4"/>
  <c r="F343" i="4"/>
  <c r="F342" i="4"/>
  <c r="F341" i="4"/>
  <c r="F340" i="4"/>
  <c r="E339" i="4"/>
  <c r="D339" i="4"/>
  <c r="F339" i="4" s="1"/>
  <c r="F338" i="4"/>
  <c r="F337" i="4"/>
  <c r="E336" i="4"/>
  <c r="E311" i="4" s="1"/>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F310" i="4"/>
  <c r="F309" i="4"/>
  <c r="F308" i="4"/>
  <c r="F307" i="4"/>
  <c r="F306" i="4"/>
  <c r="F305" i="4"/>
  <c r="E304" i="4"/>
  <c r="D304" i="4"/>
  <c r="F304" i="4" s="1"/>
  <c r="F303" i="4"/>
  <c r="F302" i="4"/>
  <c r="F301" i="4"/>
  <c r="E300" i="4"/>
  <c r="E299" i="4" s="1"/>
  <c r="E298" i="4" s="1"/>
  <c r="D300" i="4"/>
  <c r="F300" i="4" s="1"/>
  <c r="D299" i="4"/>
  <c r="F299"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2" i="4"/>
  <c r="F271" i="4"/>
  <c r="F270" i="4"/>
  <c r="F269" i="4"/>
  <c r="E268" i="4"/>
  <c r="D268" i="4"/>
  <c r="F268" i="4" s="1"/>
  <c r="F267" i="4"/>
  <c r="F266" i="4"/>
  <c r="F265" i="4"/>
  <c r="E264" i="4"/>
  <c r="E263" i="4" s="1"/>
  <c r="D264" i="4"/>
  <c r="F262" i="4"/>
  <c r="F261" i="4"/>
  <c r="F260" i="4"/>
  <c r="E259" i="4"/>
  <c r="D259" i="4"/>
  <c r="F258" i="4"/>
  <c r="F257" i="4"/>
  <c r="F256" i="4"/>
  <c r="F255" i="4"/>
  <c r="F254" i="4"/>
  <c r="E253" i="4"/>
  <c r="E252" i="4" s="1"/>
  <c r="D248" i="1" s="1"/>
  <c r="D253" i="4"/>
  <c r="F251" i="4"/>
  <c r="F250" i="4"/>
  <c r="F249" i="4"/>
  <c r="F248" i="4"/>
  <c r="E247" i="4"/>
  <c r="D243" i="1" s="1"/>
  <c r="D247" i="4"/>
  <c r="F247" i="4" s="1"/>
  <c r="F246" i="4"/>
  <c r="F245" i="4"/>
  <c r="E244" i="4"/>
  <c r="D244" i="4"/>
  <c r="F244" i="4" s="1"/>
  <c r="F243" i="4"/>
  <c r="F242" i="4"/>
  <c r="F241" i="4"/>
  <c r="E240" i="4"/>
  <c r="D236" i="1" s="1"/>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F223" i="4"/>
  <c r="F222" i="4"/>
  <c r="F221" i="4"/>
  <c r="F220" i="4"/>
  <c r="E219" i="4"/>
  <c r="D219" i="4"/>
  <c r="F219" i="4" s="1"/>
  <c r="F218" i="4"/>
  <c r="F217" i="4"/>
  <c r="E216" i="4"/>
  <c r="D216" i="4"/>
  <c r="E215" i="4"/>
  <c r="D211" i="1" s="1"/>
  <c r="F214" i="4"/>
  <c r="F213" i="4"/>
  <c r="F212" i="4"/>
  <c r="F211" i="4"/>
  <c r="E210" i="4"/>
  <c r="D206" i="1" s="1"/>
  <c r="D210" i="4"/>
  <c r="F210" i="4" s="1"/>
  <c r="F209" i="4"/>
  <c r="F208" i="4"/>
  <c r="F207" i="4"/>
  <c r="F206" i="4"/>
  <c r="F205" i="4"/>
  <c r="F204" i="4"/>
  <c r="F203" i="4"/>
  <c r="E202" i="4"/>
  <c r="D198" i="1" s="1"/>
  <c r="D202" i="4"/>
  <c r="F202" i="4" s="1"/>
  <c r="F201" i="4"/>
  <c r="F200" i="4"/>
  <c r="F199" i="4"/>
  <c r="F198" i="4"/>
  <c r="E197" i="4"/>
  <c r="D197" i="4"/>
  <c r="F197" i="4" s="1"/>
  <c r="E196" i="4"/>
  <c r="D196" i="4"/>
  <c r="F196" i="4" s="1"/>
  <c r="F195" i="4"/>
  <c r="F194" i="4"/>
  <c r="F193" i="4"/>
  <c r="F192" i="4"/>
  <c r="F191" i="4"/>
  <c r="F190" i="4"/>
  <c r="F189" i="4"/>
  <c r="E188" i="4"/>
  <c r="D188" i="4"/>
  <c r="F187" i="4"/>
  <c r="F186" i="4"/>
  <c r="F185" i="4"/>
  <c r="F184" i="4"/>
  <c r="F183" i="4"/>
  <c r="F182" i="4"/>
  <c r="F181" i="4"/>
  <c r="F180" i="4"/>
  <c r="F179" i="4"/>
  <c r="F178" i="4"/>
  <c r="E177" i="4"/>
  <c r="D177" i="4"/>
  <c r="F177" i="4" s="1"/>
  <c r="F176" i="4"/>
  <c r="F175" i="4"/>
  <c r="F174" i="4"/>
  <c r="F173" i="4"/>
  <c r="F172" i="4"/>
  <c r="F171" i="4"/>
  <c r="F170" i="4"/>
  <c r="E169" i="4"/>
  <c r="D169" i="4"/>
  <c r="C165" i="1" s="1"/>
  <c r="F168" i="4"/>
  <c r="F167" i="4"/>
  <c r="F166" i="4"/>
  <c r="F165" i="4"/>
  <c r="E164" i="4"/>
  <c r="D164" i="4"/>
  <c r="F164" i="4" s="1"/>
  <c r="F162" i="4"/>
  <c r="F161" i="4"/>
  <c r="F160" i="4"/>
  <c r="E159" i="4"/>
  <c r="D159" i="4"/>
  <c r="F158" i="4"/>
  <c r="F157" i="4"/>
  <c r="F156" i="4"/>
  <c r="F155" i="4"/>
  <c r="F154" i="4"/>
  <c r="E153" i="4"/>
  <c r="D149" i="1" s="1"/>
  <c r="D153" i="4"/>
  <c r="F150" i="4"/>
  <c r="F149" i="4"/>
  <c r="F148" i="4"/>
  <c r="F147" i="4"/>
  <c r="F146" i="4"/>
  <c r="F145" i="4"/>
  <c r="F144" i="4"/>
  <c r="F143" i="4"/>
  <c r="F142" i="4"/>
  <c r="F141" i="4"/>
  <c r="E140" i="4"/>
  <c r="D140" i="4"/>
  <c r="E139" i="4"/>
  <c r="F138" i="4"/>
  <c r="F137" i="4"/>
  <c r="F136" i="4"/>
  <c r="F135" i="4"/>
  <c r="E134" i="4"/>
  <c r="E133" i="4" s="1"/>
  <c r="D129" i="1" s="1"/>
  <c r="D134" i="4"/>
  <c r="F132" i="4"/>
  <c r="F131" i="4"/>
  <c r="F130" i="4"/>
  <c r="F129" i="4"/>
  <c r="E128" i="4"/>
  <c r="D128" i="4"/>
  <c r="F128" i="4" s="1"/>
  <c r="F127" i="4"/>
  <c r="F126" i="4"/>
  <c r="E125" i="4"/>
  <c r="E124" i="4" s="1"/>
  <c r="D120" i="1" s="1"/>
  <c r="D125" i="4"/>
  <c r="D124" i="4" s="1"/>
  <c r="F123" i="4"/>
  <c r="F122" i="4"/>
  <c r="F121" i="4"/>
  <c r="E120" i="4"/>
  <c r="D120" i="4"/>
  <c r="F120" i="4" s="1"/>
  <c r="F119" i="4"/>
  <c r="F118" i="4"/>
  <c r="F117" i="4"/>
  <c r="F116" i="4"/>
  <c r="F115" i="4"/>
  <c r="F114" i="4"/>
  <c r="F113" i="4"/>
  <c r="E112" i="4"/>
  <c r="D108" i="1" s="1"/>
  <c r="D112" i="4"/>
  <c r="F111" i="4"/>
  <c r="F110" i="4"/>
  <c r="F109" i="4"/>
  <c r="F108" i="4"/>
  <c r="E107" i="4"/>
  <c r="D107" i="4"/>
  <c r="F107" i="4" s="1"/>
  <c r="E106" i="4"/>
  <c r="D102" i="1"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3" i="4" s="1"/>
  <c r="D82" i="4"/>
  <c r="F81" i="4"/>
  <c r="F80" i="4"/>
  <c r="F79" i="4"/>
  <c r="F78" i="4"/>
  <c r="E77" i="4"/>
  <c r="D77" i="4"/>
  <c r="F76" i="4"/>
  <c r="F75" i="4"/>
  <c r="E74" i="4"/>
  <c r="D74" i="4"/>
  <c r="F74" i="4" s="1"/>
  <c r="F73" i="4"/>
  <c r="F72" i="4"/>
  <c r="E71" i="4"/>
  <c r="D71" i="4"/>
  <c r="F71" i="4" s="1"/>
  <c r="F70" i="4"/>
  <c r="F69" i="4"/>
  <c r="E68" i="4"/>
  <c r="D68" i="4"/>
  <c r="F67" i="4"/>
  <c r="F66" i="4"/>
  <c r="E65" i="4"/>
  <c r="D65" i="4"/>
  <c r="F65" i="4" s="1"/>
  <c r="F64" i="4"/>
  <c r="F63" i="4"/>
  <c r="E62" i="4"/>
  <c r="D62" i="4"/>
  <c r="F62" i="4" s="1"/>
  <c r="F61" i="4"/>
  <c r="F60" i="4"/>
  <c r="E59" i="4"/>
  <c r="D59" i="4"/>
  <c r="F59" i="4" s="1"/>
  <c r="F58" i="4"/>
  <c r="F57" i="4"/>
  <c r="F56" i="4"/>
  <c r="F55" i="4"/>
  <c r="E54" i="4"/>
  <c r="D54" i="4"/>
  <c r="F54" i="4" s="1"/>
  <c r="F53" i="4"/>
  <c r="F52" i="4"/>
  <c r="E51" i="4"/>
  <c r="D51" i="4"/>
  <c r="F49" i="4"/>
  <c r="F48" i="4"/>
  <c r="F47" i="4"/>
  <c r="F46" i="4"/>
  <c r="E45" i="4"/>
  <c r="D45" i="4"/>
  <c r="E44" i="4"/>
  <c r="F43" i="4"/>
  <c r="F42" i="4"/>
  <c r="F41" i="4"/>
  <c r="E40" i="4"/>
  <c r="E7" i="4" s="1"/>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D7" i="4"/>
  <c r="F7" i="4" s="1"/>
  <c r="G36" i="3"/>
  <c r="B36" i="3"/>
  <c r="G35" i="3"/>
  <c r="B35" i="3"/>
  <c r="G34" i="3"/>
  <c r="B34" i="3"/>
  <c r="I33" i="3"/>
  <c r="G33" i="3"/>
  <c r="B33" i="3"/>
  <c r="I32" i="3"/>
  <c r="H32" i="3"/>
  <c r="G32" i="3"/>
  <c r="B32" i="3"/>
  <c r="I31" i="3"/>
  <c r="G31" i="3"/>
  <c r="B31" i="3"/>
  <c r="I30" i="3"/>
  <c r="H30" i="3"/>
  <c r="G30" i="3"/>
  <c r="B30"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C1580" i="1"/>
  <c r="H1580" i="1" s="1"/>
  <c r="C1579" i="1"/>
  <c r="H1579" i="1" s="1"/>
  <c r="C1578" i="1"/>
  <c r="H1578" i="1" s="1"/>
  <c r="C1577" i="1"/>
  <c r="H1577" i="1" s="1"/>
  <c r="C1575" i="1"/>
  <c r="H1575" i="1" s="1"/>
  <c r="C1574" i="1"/>
  <c r="H1574" i="1" s="1"/>
  <c r="C1573" i="1"/>
  <c r="H1573" i="1" s="1"/>
  <c r="C1572" i="1"/>
  <c r="H1572" i="1" s="1"/>
  <c r="C1571" i="1"/>
  <c r="H1571" i="1" s="1"/>
  <c r="C1570" i="1"/>
  <c r="H1570" i="1" s="1"/>
  <c r="C1569" i="1"/>
  <c r="H1569" i="1" s="1"/>
  <c r="C1568" i="1"/>
  <c r="H1568" i="1" s="1"/>
  <c r="C1567" i="1"/>
  <c r="H1567" i="1" s="1"/>
  <c r="C1566" i="1"/>
  <c r="H1566" i="1" s="1"/>
  <c r="C1565" i="1"/>
  <c r="H1565" i="1" s="1"/>
  <c r="C1564" i="1"/>
  <c r="H1564" i="1" s="1"/>
  <c r="C1563" i="1"/>
  <c r="H1563" i="1" s="1"/>
  <c r="C1562" i="1"/>
  <c r="H1562" i="1" s="1"/>
  <c r="C1561" i="1"/>
  <c r="H1561" i="1" s="1"/>
  <c r="C1560" i="1"/>
  <c r="H1560" i="1" s="1"/>
  <c r="C1559" i="1"/>
  <c r="H1559" i="1" s="1"/>
  <c r="C1558" i="1"/>
  <c r="H1558" i="1" s="1"/>
  <c r="C1557" i="1"/>
  <c r="H1557" i="1" s="1"/>
  <c r="C1556" i="1"/>
  <c r="H1556" i="1" s="1"/>
  <c r="C1555" i="1"/>
  <c r="H1555" i="1" s="1"/>
  <c r="C1554" i="1"/>
  <c r="H1554" i="1" s="1"/>
  <c r="C1553" i="1"/>
  <c r="H1553" i="1" s="1"/>
  <c r="C1552" i="1"/>
  <c r="H1552" i="1" s="1"/>
  <c r="C1551" i="1"/>
  <c r="H1551" i="1" s="1"/>
  <c r="C1550" i="1"/>
  <c r="H1550" i="1" s="1"/>
  <c r="C1549" i="1"/>
  <c r="H1549" i="1" s="1"/>
  <c r="C1548" i="1"/>
  <c r="H1548" i="1" s="1"/>
  <c r="C1547" i="1"/>
  <c r="H1547" i="1" s="1"/>
  <c r="C1546" i="1"/>
  <c r="H1546" i="1" s="1"/>
  <c r="C1544" i="1"/>
  <c r="H1544" i="1" s="1"/>
  <c r="C1543" i="1"/>
  <c r="H1543" i="1" s="1"/>
  <c r="C1542" i="1"/>
  <c r="H1542" i="1" s="1"/>
  <c r="C1541" i="1"/>
  <c r="H1541" i="1" s="1"/>
  <c r="C1540" i="1"/>
  <c r="H1540" i="1" s="1"/>
  <c r="C1539" i="1"/>
  <c r="H1539" i="1" s="1"/>
  <c r="C1538" i="1"/>
  <c r="H1538" i="1" s="1"/>
  <c r="C1537" i="1"/>
  <c r="H1537" i="1" s="1"/>
  <c r="C1536" i="1"/>
  <c r="H1536" i="1" s="1"/>
  <c r="C1535" i="1"/>
  <c r="H1535" i="1" s="1"/>
  <c r="C1534" i="1"/>
  <c r="H1534" i="1" s="1"/>
  <c r="C1533" i="1"/>
  <c r="H1533" i="1" s="1"/>
  <c r="C1532" i="1"/>
  <c r="H1532" i="1" s="1"/>
  <c r="C1531" i="1"/>
  <c r="H1531" i="1" s="1"/>
  <c r="C1530" i="1"/>
  <c r="H1530" i="1" s="1"/>
  <c r="C1529" i="1"/>
  <c r="H1529" i="1" s="1"/>
  <c r="C1528" i="1"/>
  <c r="H1528" i="1" s="1"/>
  <c r="C1527" i="1"/>
  <c r="H1527" i="1" s="1"/>
  <c r="C1526" i="1"/>
  <c r="H1526" i="1" s="1"/>
  <c r="C1525" i="1"/>
  <c r="H1525" i="1" s="1"/>
  <c r="C1523" i="1"/>
  <c r="H1523" i="1" s="1"/>
  <c r="C1522" i="1"/>
  <c r="H1522" i="1" s="1"/>
  <c r="C1521" i="1"/>
  <c r="H1521" i="1" s="1"/>
  <c r="C1520" i="1"/>
  <c r="H1520" i="1" s="1"/>
  <c r="C1516" i="1"/>
  <c r="H1516" i="1" s="1"/>
  <c r="C1515" i="1"/>
  <c r="H1515" i="1" s="1"/>
  <c r="C1514" i="1"/>
  <c r="H1514" i="1" s="1"/>
  <c r="C1513" i="1"/>
  <c r="H1513" i="1" s="1"/>
  <c r="C1512" i="1"/>
  <c r="H1512" i="1" s="1"/>
  <c r="C1510" i="1"/>
  <c r="H1510" i="1" s="1"/>
  <c r="C1509" i="1"/>
  <c r="H1509" i="1" s="1"/>
  <c r="C1508" i="1"/>
  <c r="H1508" i="1" s="1"/>
  <c r="C1507" i="1"/>
  <c r="H1507" i="1" s="1"/>
  <c r="C1506" i="1"/>
  <c r="H1506" i="1" s="1"/>
  <c r="C1505" i="1"/>
  <c r="H1505" i="1" s="1"/>
  <c r="C1504" i="1"/>
  <c r="H1504" i="1" s="1"/>
  <c r="C1503" i="1"/>
  <c r="H1503" i="1" s="1"/>
  <c r="C1502" i="1"/>
  <c r="H1502" i="1" s="1"/>
  <c r="C1501" i="1"/>
  <c r="H1501" i="1" s="1"/>
  <c r="C1500" i="1"/>
  <c r="H1500" i="1" s="1"/>
  <c r="C1498" i="1"/>
  <c r="H1498" i="1" s="1"/>
  <c r="C1497" i="1"/>
  <c r="H1497" i="1" s="1"/>
  <c r="C1496" i="1"/>
  <c r="H1496" i="1" s="1"/>
  <c r="C1495" i="1"/>
  <c r="H1495" i="1" s="1"/>
  <c r="C1494" i="1"/>
  <c r="H1494" i="1" s="1"/>
  <c r="C1492" i="1"/>
  <c r="H1492" i="1" s="1"/>
  <c r="C1491" i="1"/>
  <c r="H1491" i="1" s="1"/>
  <c r="C1490" i="1"/>
  <c r="H1490" i="1" s="1"/>
  <c r="C1489" i="1"/>
  <c r="H1489" i="1" s="1"/>
  <c r="C1488" i="1"/>
  <c r="H1488" i="1" s="1"/>
  <c r="C1487" i="1"/>
  <c r="H1487" i="1" s="1"/>
  <c r="C1486" i="1"/>
  <c r="H1486" i="1" s="1"/>
  <c r="C1485" i="1"/>
  <c r="H1485" i="1" s="1"/>
  <c r="C1484" i="1"/>
  <c r="H1484" i="1" s="1"/>
  <c r="C1482" i="1"/>
  <c r="H1482" i="1" s="1"/>
  <c r="C1480" i="1"/>
  <c r="D1479" i="1"/>
  <c r="C1479" i="1"/>
  <c r="J1479" i="1" s="1"/>
  <c r="D1478" i="1"/>
  <c r="C1478" i="1"/>
  <c r="J1478" i="1" s="1"/>
  <c r="D1477" i="1"/>
  <c r="C1477" i="1"/>
  <c r="J1477" i="1" s="1"/>
  <c r="D1476" i="1"/>
  <c r="C1476" i="1"/>
  <c r="J1476" i="1" s="1"/>
  <c r="D1475" i="1"/>
  <c r="C1475" i="1"/>
  <c r="H1475" i="1" s="1"/>
  <c r="D1474" i="1"/>
  <c r="C1474" i="1"/>
  <c r="J1474" i="1" s="1"/>
  <c r="D1473" i="1"/>
  <c r="C1473" i="1"/>
  <c r="J1473" i="1" s="1"/>
  <c r="D1472" i="1"/>
  <c r="C1472" i="1"/>
  <c r="J1472" i="1" s="1"/>
  <c r="D1471" i="1"/>
  <c r="C1471" i="1"/>
  <c r="J1471" i="1" s="1"/>
  <c r="D1470" i="1"/>
  <c r="C1470" i="1"/>
  <c r="H1470" i="1" s="1"/>
  <c r="D1469" i="1"/>
  <c r="C1469" i="1"/>
  <c r="H1469" i="1" s="1"/>
  <c r="D1468" i="1"/>
  <c r="C1468" i="1"/>
  <c r="J1468" i="1" s="1"/>
  <c r="D1467" i="1"/>
  <c r="C1467" i="1"/>
  <c r="J1467" i="1" s="1"/>
  <c r="D1466" i="1"/>
  <c r="C1466" i="1"/>
  <c r="J1466" i="1" s="1"/>
  <c r="D1465" i="1"/>
  <c r="C1465" i="1"/>
  <c r="J1465" i="1" s="1"/>
  <c r="D1464" i="1"/>
  <c r="C1464" i="1"/>
  <c r="J1464" i="1" s="1"/>
  <c r="D1463" i="1"/>
  <c r="C1463" i="1"/>
  <c r="J1463" i="1" s="1"/>
  <c r="D1462" i="1"/>
  <c r="C1462" i="1"/>
  <c r="J1462" i="1" s="1"/>
  <c r="D1461" i="1"/>
  <c r="C1461" i="1"/>
  <c r="H1461" i="1" s="1"/>
  <c r="D1460" i="1"/>
  <c r="C1460" i="1"/>
  <c r="J1460" i="1" s="1"/>
  <c r="D1459" i="1"/>
  <c r="C1459" i="1"/>
  <c r="J1459" i="1" s="1"/>
  <c r="D1458" i="1"/>
  <c r="C1458" i="1"/>
  <c r="J1458" i="1" s="1"/>
  <c r="D1457" i="1"/>
  <c r="C1457" i="1"/>
  <c r="J1457" i="1" s="1"/>
  <c r="D1456" i="1"/>
  <c r="C1456" i="1"/>
  <c r="J1456" i="1" s="1"/>
  <c r="D1455" i="1"/>
  <c r="C1455" i="1"/>
  <c r="J1455" i="1" s="1"/>
  <c r="D1454" i="1"/>
  <c r="C1454" i="1"/>
  <c r="H1454" i="1" s="1"/>
  <c r="D1453" i="1"/>
  <c r="C1453" i="1"/>
  <c r="H1453" i="1" s="1"/>
  <c r="D1452" i="1"/>
  <c r="C1452" i="1"/>
  <c r="J1452" i="1" s="1"/>
  <c r="D1451" i="1"/>
  <c r="C1451" i="1"/>
  <c r="J1451" i="1" s="1"/>
  <c r="D1450" i="1"/>
  <c r="C1450" i="1"/>
  <c r="J1450" i="1" s="1"/>
  <c r="D1449" i="1"/>
  <c r="C1449" i="1"/>
  <c r="J1449" i="1" s="1"/>
  <c r="D1448" i="1"/>
  <c r="C1448" i="1"/>
  <c r="J1448" i="1" s="1"/>
  <c r="D1447" i="1"/>
  <c r="C1447" i="1"/>
  <c r="J1447" i="1" s="1"/>
  <c r="D1446" i="1"/>
  <c r="C1446" i="1"/>
  <c r="J1446" i="1" s="1"/>
  <c r="D1445" i="1"/>
  <c r="C1445" i="1"/>
  <c r="J1445" i="1" s="1"/>
  <c r="D1444" i="1"/>
  <c r="C1444" i="1"/>
  <c r="J1444" i="1" s="1"/>
  <c r="D1443" i="1"/>
  <c r="C1443" i="1"/>
  <c r="J1443" i="1" s="1"/>
  <c r="D1442" i="1"/>
  <c r="C1442" i="1"/>
  <c r="J1442" i="1" s="1"/>
  <c r="D1441" i="1"/>
  <c r="C1441" i="1"/>
  <c r="J1441" i="1" s="1"/>
  <c r="D1440" i="1"/>
  <c r="C1440" i="1"/>
  <c r="J1440" i="1" s="1"/>
  <c r="D1439" i="1"/>
  <c r="C1439" i="1"/>
  <c r="J1439" i="1" s="1"/>
  <c r="D1438" i="1"/>
  <c r="D1434" i="1"/>
  <c r="C1434" i="1"/>
  <c r="H1434" i="1" s="1"/>
  <c r="D1433" i="1"/>
  <c r="C1433" i="1"/>
  <c r="H1433" i="1" s="1"/>
  <c r="D1432" i="1"/>
  <c r="C1432" i="1"/>
  <c r="D1431" i="1"/>
  <c r="C1431" i="1"/>
  <c r="D1430" i="1"/>
  <c r="C1430" i="1"/>
  <c r="H1430" i="1" s="1"/>
  <c r="D1429" i="1"/>
  <c r="C1429" i="1"/>
  <c r="H1429" i="1" s="1"/>
  <c r="D1428" i="1"/>
  <c r="C1428" i="1"/>
  <c r="D1427" i="1"/>
  <c r="C1427" i="1"/>
  <c r="D1426" i="1"/>
  <c r="C1426" i="1"/>
  <c r="H1426" i="1" s="1"/>
  <c r="D1425" i="1"/>
  <c r="C1425" i="1"/>
  <c r="H1425" i="1" s="1"/>
  <c r="D1424" i="1"/>
  <c r="C1424" i="1"/>
  <c r="D1423" i="1"/>
  <c r="C1423" i="1"/>
  <c r="D1422" i="1"/>
  <c r="C1422" i="1"/>
  <c r="H1422" i="1" s="1"/>
  <c r="D1421" i="1"/>
  <c r="C1421" i="1"/>
  <c r="H1421" i="1" s="1"/>
  <c r="D1420" i="1"/>
  <c r="C1420" i="1"/>
  <c r="D1419" i="1"/>
  <c r="C1419" i="1"/>
  <c r="D1418" i="1"/>
  <c r="C1418" i="1"/>
  <c r="H1418" i="1" s="1"/>
  <c r="D1417" i="1"/>
  <c r="C1417" i="1"/>
  <c r="H1417" i="1" s="1"/>
  <c r="D1416" i="1"/>
  <c r="C1416" i="1"/>
  <c r="D1415" i="1"/>
  <c r="C1415" i="1"/>
  <c r="D1414" i="1"/>
  <c r="C1414" i="1"/>
  <c r="H1414" i="1" s="1"/>
  <c r="D1413" i="1"/>
  <c r="C1413" i="1"/>
  <c r="H1413" i="1" s="1"/>
  <c r="D1412" i="1"/>
  <c r="C1412" i="1"/>
  <c r="D1411" i="1"/>
  <c r="C1411" i="1"/>
  <c r="D1410" i="1"/>
  <c r="C1410" i="1"/>
  <c r="H1410" i="1" s="1"/>
  <c r="C1409" i="1"/>
  <c r="D1407" i="1"/>
  <c r="C1407" i="1"/>
  <c r="H1407" i="1" s="1"/>
  <c r="D1406" i="1"/>
  <c r="C1406" i="1"/>
  <c r="D1405" i="1"/>
  <c r="C1405" i="1"/>
  <c r="H1405" i="1" s="1"/>
  <c r="D1404" i="1"/>
  <c r="C1404" i="1"/>
  <c r="H1404" i="1" s="1"/>
  <c r="D1403" i="1"/>
  <c r="C1403" i="1"/>
  <c r="H1403" i="1" s="1"/>
  <c r="D1402" i="1"/>
  <c r="C1402" i="1"/>
  <c r="D1401" i="1"/>
  <c r="D1400" i="1"/>
  <c r="C1400" i="1"/>
  <c r="H1400" i="1" s="1"/>
  <c r="D1399" i="1"/>
  <c r="C1399" i="1"/>
  <c r="H1399" i="1" s="1"/>
  <c r="D1398" i="1"/>
  <c r="C1398" i="1"/>
  <c r="D1397" i="1"/>
  <c r="C1397" i="1"/>
  <c r="H1397" i="1" s="1"/>
  <c r="D1396" i="1"/>
  <c r="C1396" i="1"/>
  <c r="H1396" i="1" s="1"/>
  <c r="D1395" i="1"/>
  <c r="C1395" i="1"/>
  <c r="H1395" i="1" s="1"/>
  <c r="D1394" i="1"/>
  <c r="C1394" i="1"/>
  <c r="C1393" i="1"/>
  <c r="D1392" i="1"/>
  <c r="C1392" i="1"/>
  <c r="H1392" i="1" s="1"/>
  <c r="D1391" i="1"/>
  <c r="C1391" i="1"/>
  <c r="H1391" i="1" s="1"/>
  <c r="D1390" i="1"/>
  <c r="C1390" i="1"/>
  <c r="D1389" i="1"/>
  <c r="C1389" i="1"/>
  <c r="H1389" i="1" s="1"/>
  <c r="D1388" i="1"/>
  <c r="C1388" i="1"/>
  <c r="H1388" i="1" s="1"/>
  <c r="D1387" i="1"/>
  <c r="C1387" i="1"/>
  <c r="H1387" i="1" s="1"/>
  <c r="D1386" i="1"/>
  <c r="C1386" i="1"/>
  <c r="D1385" i="1"/>
  <c r="C1385" i="1"/>
  <c r="H1385" i="1" s="1"/>
  <c r="D1384" i="1"/>
  <c r="C1384" i="1"/>
  <c r="H1384" i="1" s="1"/>
  <c r="D1383" i="1"/>
  <c r="D1382" i="1"/>
  <c r="C1382" i="1"/>
  <c r="D1381" i="1"/>
  <c r="C1381" i="1"/>
  <c r="H1381" i="1" s="1"/>
  <c r="D1380" i="1"/>
  <c r="C1380" i="1"/>
  <c r="H1380" i="1" s="1"/>
  <c r="D1379" i="1"/>
  <c r="C1379" i="1"/>
  <c r="H1379" i="1" s="1"/>
  <c r="D1378" i="1"/>
  <c r="C1378" i="1"/>
  <c r="D1377" i="1"/>
  <c r="C1377" i="1"/>
  <c r="H1377" i="1" s="1"/>
  <c r="D1376" i="1"/>
  <c r="C1376" i="1"/>
  <c r="H1376" i="1" s="1"/>
  <c r="D1375" i="1"/>
  <c r="C1375" i="1"/>
  <c r="H1375" i="1" s="1"/>
  <c r="D1374" i="1"/>
  <c r="C1374" i="1"/>
  <c r="D1373" i="1"/>
  <c r="C1373" i="1"/>
  <c r="H1373" i="1" s="1"/>
  <c r="D1372" i="1"/>
  <c r="C1372" i="1"/>
  <c r="H1372" i="1" s="1"/>
  <c r="D1371" i="1"/>
  <c r="C1371" i="1"/>
  <c r="H1371" i="1" s="1"/>
  <c r="D1370" i="1"/>
  <c r="C1370" i="1"/>
  <c r="D1369" i="1"/>
  <c r="C1369" i="1"/>
  <c r="H1369" i="1" s="1"/>
  <c r="D1368" i="1"/>
  <c r="C1368" i="1"/>
  <c r="H1368" i="1" s="1"/>
  <c r="D1367" i="1"/>
  <c r="C1367" i="1"/>
  <c r="H1367" i="1" s="1"/>
  <c r="D1366" i="1"/>
  <c r="C1366" i="1"/>
  <c r="D1365" i="1"/>
  <c r="C1365" i="1"/>
  <c r="H1365" i="1" s="1"/>
  <c r="D1364" i="1"/>
  <c r="C1364" i="1"/>
  <c r="H1364" i="1" s="1"/>
  <c r="D1363" i="1"/>
  <c r="C1363" i="1"/>
  <c r="H1363" i="1" s="1"/>
  <c r="D1362" i="1"/>
  <c r="C1362" i="1"/>
  <c r="D1361" i="1"/>
  <c r="C1361" i="1"/>
  <c r="H1361" i="1" s="1"/>
  <c r="D1360" i="1"/>
  <c r="C1360" i="1"/>
  <c r="H1360" i="1" s="1"/>
  <c r="D1359" i="1"/>
  <c r="C1359" i="1"/>
  <c r="H1359" i="1" s="1"/>
  <c r="D1358" i="1"/>
  <c r="C1358" i="1"/>
  <c r="D1357" i="1"/>
  <c r="C1357" i="1"/>
  <c r="H1357" i="1" s="1"/>
  <c r="D1356" i="1"/>
  <c r="C1356" i="1"/>
  <c r="H1356" i="1" s="1"/>
  <c r="D1355" i="1"/>
  <c r="C1355" i="1"/>
  <c r="H1355" i="1" s="1"/>
  <c r="D1354" i="1"/>
  <c r="C1354" i="1"/>
  <c r="D1353" i="1"/>
  <c r="C1353" i="1"/>
  <c r="H1353" i="1" s="1"/>
  <c r="D1352" i="1"/>
  <c r="C1352" i="1"/>
  <c r="H1352" i="1" s="1"/>
  <c r="D1351" i="1"/>
  <c r="C1351" i="1"/>
  <c r="H1351" i="1" s="1"/>
  <c r="D1350" i="1"/>
  <c r="C1350" i="1"/>
  <c r="D1349" i="1"/>
  <c r="C1349" i="1"/>
  <c r="H1349" i="1" s="1"/>
  <c r="D1348" i="1"/>
  <c r="C1348" i="1"/>
  <c r="H1348" i="1" s="1"/>
  <c r="D1347" i="1"/>
  <c r="C1347" i="1"/>
  <c r="H1347" i="1" s="1"/>
  <c r="D1346" i="1"/>
  <c r="C1346" i="1"/>
  <c r="D1345" i="1"/>
  <c r="C1345" i="1"/>
  <c r="H1345" i="1" s="1"/>
  <c r="D1344" i="1"/>
  <c r="C1344" i="1"/>
  <c r="H1344" i="1" s="1"/>
  <c r="D1343" i="1"/>
  <c r="C1343" i="1"/>
  <c r="H1343" i="1" s="1"/>
  <c r="D1342" i="1"/>
  <c r="C1342" i="1"/>
  <c r="D1341" i="1"/>
  <c r="C1341" i="1"/>
  <c r="H1341" i="1" s="1"/>
  <c r="D1340" i="1"/>
  <c r="C1340" i="1"/>
  <c r="H1340" i="1" s="1"/>
  <c r="D1339" i="1"/>
  <c r="C1339" i="1"/>
  <c r="H1339" i="1" s="1"/>
  <c r="D1338" i="1"/>
  <c r="C1338" i="1"/>
  <c r="D1337" i="1"/>
  <c r="C1337" i="1"/>
  <c r="H1337" i="1" s="1"/>
  <c r="D1336" i="1"/>
  <c r="C1336" i="1"/>
  <c r="H1336" i="1" s="1"/>
  <c r="D1335" i="1"/>
  <c r="C1335" i="1"/>
  <c r="H1335" i="1" s="1"/>
  <c r="D1334" i="1"/>
  <c r="C1334" i="1"/>
  <c r="D1333" i="1"/>
  <c r="D1332" i="1"/>
  <c r="C1332" i="1"/>
  <c r="H1332" i="1" s="1"/>
  <c r="D1331" i="1"/>
  <c r="C1331" i="1"/>
  <c r="H1331" i="1" s="1"/>
  <c r="D1330" i="1"/>
  <c r="C1330" i="1"/>
  <c r="D1329" i="1"/>
  <c r="D1328" i="1"/>
  <c r="C1328" i="1"/>
  <c r="H1328" i="1" s="1"/>
  <c r="D1327" i="1"/>
  <c r="C1327" i="1"/>
  <c r="H1327" i="1" s="1"/>
  <c r="D1326" i="1"/>
  <c r="C1326" i="1"/>
  <c r="D1325" i="1"/>
  <c r="C1325" i="1"/>
  <c r="H1325" i="1" s="1"/>
  <c r="D1324" i="1"/>
  <c r="C1324" i="1"/>
  <c r="H1324" i="1" s="1"/>
  <c r="D1323" i="1"/>
  <c r="C1323" i="1"/>
  <c r="H1323" i="1" s="1"/>
  <c r="D1322" i="1"/>
  <c r="C1322" i="1"/>
  <c r="D1321" i="1"/>
  <c r="C1321" i="1"/>
  <c r="H1321" i="1" s="1"/>
  <c r="D1320" i="1"/>
  <c r="C1320" i="1"/>
  <c r="H1320" i="1" s="1"/>
  <c r="D1319" i="1"/>
  <c r="C1319" i="1"/>
  <c r="H1319" i="1" s="1"/>
  <c r="D1318" i="1"/>
  <c r="C1318" i="1"/>
  <c r="D1317" i="1"/>
  <c r="C1317" i="1"/>
  <c r="H1317" i="1" s="1"/>
  <c r="D1316" i="1"/>
  <c r="C1316" i="1"/>
  <c r="H1316" i="1" s="1"/>
  <c r="D1315" i="1"/>
  <c r="C1315" i="1"/>
  <c r="H1315" i="1" s="1"/>
  <c r="D1314" i="1"/>
  <c r="C1314" i="1"/>
  <c r="D1313" i="1"/>
  <c r="C1313" i="1"/>
  <c r="H1313" i="1" s="1"/>
  <c r="D1312" i="1"/>
  <c r="C1312" i="1"/>
  <c r="H1312" i="1" s="1"/>
  <c r="D1311" i="1"/>
  <c r="C1311" i="1"/>
  <c r="H1311" i="1" s="1"/>
  <c r="D1310" i="1"/>
  <c r="C1310" i="1"/>
  <c r="D1309" i="1"/>
  <c r="C1309" i="1"/>
  <c r="H1309" i="1" s="1"/>
  <c r="D1308" i="1"/>
  <c r="C1308" i="1"/>
  <c r="H1308" i="1" s="1"/>
  <c r="D1307" i="1"/>
  <c r="C1307" i="1"/>
  <c r="H1307" i="1" s="1"/>
  <c r="D1306" i="1"/>
  <c r="C1306" i="1"/>
  <c r="D1305" i="1"/>
  <c r="C1305" i="1"/>
  <c r="H1305" i="1" s="1"/>
  <c r="D1304" i="1"/>
  <c r="C1304" i="1"/>
  <c r="H1304" i="1" s="1"/>
  <c r="D1303" i="1"/>
  <c r="C1303" i="1"/>
  <c r="H1303" i="1" s="1"/>
  <c r="D1302" i="1"/>
  <c r="C1302" i="1"/>
  <c r="D1301" i="1"/>
  <c r="C1301" i="1"/>
  <c r="H1301" i="1" s="1"/>
  <c r="D1300" i="1"/>
  <c r="C1300" i="1"/>
  <c r="H1300" i="1" s="1"/>
  <c r="D1299" i="1"/>
  <c r="D1298" i="1"/>
  <c r="C1298" i="1"/>
  <c r="D1297" i="1"/>
  <c r="C1297" i="1"/>
  <c r="H1297" i="1" s="1"/>
  <c r="D1296" i="1"/>
  <c r="C1296" i="1"/>
  <c r="H1296" i="1" s="1"/>
  <c r="D1295" i="1"/>
  <c r="C1295" i="1"/>
  <c r="H1295" i="1" s="1"/>
  <c r="D1294" i="1"/>
  <c r="C1294" i="1"/>
  <c r="D1293" i="1"/>
  <c r="C1293" i="1"/>
  <c r="H1293" i="1" s="1"/>
  <c r="D1292" i="1"/>
  <c r="C1292" i="1"/>
  <c r="H1292" i="1" s="1"/>
  <c r="D1291" i="1"/>
  <c r="C1291" i="1"/>
  <c r="H1291" i="1" s="1"/>
  <c r="D1290" i="1"/>
  <c r="C1290" i="1"/>
  <c r="D1289" i="1"/>
  <c r="C1289" i="1"/>
  <c r="H1289" i="1" s="1"/>
  <c r="D1288" i="1"/>
  <c r="C1288" i="1"/>
  <c r="H1288" i="1" s="1"/>
  <c r="D1287" i="1"/>
  <c r="C1287" i="1"/>
  <c r="H1287" i="1" s="1"/>
  <c r="D1286" i="1"/>
  <c r="C1286" i="1"/>
  <c r="D1285" i="1"/>
  <c r="C1285" i="1"/>
  <c r="H1285" i="1" s="1"/>
  <c r="D1284" i="1"/>
  <c r="C1284" i="1"/>
  <c r="H1284" i="1" s="1"/>
  <c r="D1283" i="1"/>
  <c r="C1283" i="1"/>
  <c r="H1283" i="1" s="1"/>
  <c r="D1282" i="1"/>
  <c r="C1282" i="1"/>
  <c r="D1281" i="1"/>
  <c r="C1281" i="1"/>
  <c r="H1281" i="1" s="1"/>
  <c r="D1280" i="1"/>
  <c r="C1280" i="1"/>
  <c r="H1280" i="1" s="1"/>
  <c r="D1279" i="1"/>
  <c r="C1279" i="1"/>
  <c r="H1279" i="1" s="1"/>
  <c r="D1278" i="1"/>
  <c r="C1278" i="1"/>
  <c r="D1277" i="1"/>
  <c r="C1277" i="1"/>
  <c r="H1277" i="1" s="1"/>
  <c r="D1276" i="1"/>
  <c r="C1276" i="1"/>
  <c r="H1276" i="1" s="1"/>
  <c r="D1275" i="1"/>
  <c r="C1275" i="1"/>
  <c r="H1275" i="1" s="1"/>
  <c r="D1274" i="1"/>
  <c r="C1274" i="1"/>
  <c r="D1273" i="1"/>
  <c r="C1273" i="1"/>
  <c r="H1273" i="1" s="1"/>
  <c r="D1272" i="1"/>
  <c r="C1272" i="1"/>
  <c r="H1272" i="1" s="1"/>
  <c r="D1271" i="1"/>
  <c r="C1271" i="1"/>
  <c r="H1271" i="1" s="1"/>
  <c r="D1270" i="1"/>
  <c r="C1270" i="1"/>
  <c r="D1269" i="1"/>
  <c r="C1269" i="1"/>
  <c r="H1269" i="1" s="1"/>
  <c r="D1268" i="1"/>
  <c r="C1268" i="1"/>
  <c r="H1268" i="1" s="1"/>
  <c r="D1267" i="1"/>
  <c r="C1267" i="1"/>
  <c r="H1267" i="1" s="1"/>
  <c r="D1266" i="1"/>
  <c r="C1266" i="1"/>
  <c r="D1265" i="1"/>
  <c r="C1265" i="1"/>
  <c r="H1265" i="1" s="1"/>
  <c r="D1264" i="1"/>
  <c r="C1264" i="1"/>
  <c r="H1264" i="1" s="1"/>
  <c r="D1263" i="1"/>
  <c r="C1263" i="1"/>
  <c r="H1263" i="1" s="1"/>
  <c r="D1262" i="1"/>
  <c r="C1262" i="1"/>
  <c r="D1261" i="1"/>
  <c r="C1261" i="1"/>
  <c r="H1261" i="1" s="1"/>
  <c r="D1260" i="1"/>
  <c r="C1260" i="1"/>
  <c r="H1260" i="1" s="1"/>
  <c r="D1259" i="1"/>
  <c r="C1259" i="1"/>
  <c r="H1259" i="1" s="1"/>
  <c r="D1258" i="1"/>
  <c r="C1258" i="1"/>
  <c r="D1257" i="1"/>
  <c r="C1257" i="1"/>
  <c r="H1257" i="1" s="1"/>
  <c r="D1256" i="1"/>
  <c r="C1256" i="1"/>
  <c r="H1256" i="1" s="1"/>
  <c r="D1255" i="1"/>
  <c r="C1255" i="1"/>
  <c r="H1255" i="1" s="1"/>
  <c r="D1254" i="1"/>
  <c r="C1254" i="1"/>
  <c r="D1253" i="1"/>
  <c r="C1253" i="1"/>
  <c r="H1253" i="1" s="1"/>
  <c r="D1252" i="1"/>
  <c r="C1252" i="1"/>
  <c r="H1252" i="1" s="1"/>
  <c r="D1251" i="1"/>
  <c r="C1251" i="1"/>
  <c r="H1251" i="1" s="1"/>
  <c r="D1250" i="1"/>
  <c r="C1250" i="1"/>
  <c r="D1249" i="1"/>
  <c r="C1249" i="1"/>
  <c r="H1249" i="1" s="1"/>
  <c r="D1248" i="1"/>
  <c r="C1248" i="1"/>
  <c r="H1248" i="1" s="1"/>
  <c r="D1247" i="1"/>
  <c r="C1247" i="1"/>
  <c r="H1247" i="1" s="1"/>
  <c r="D1246" i="1"/>
  <c r="C1246" i="1"/>
  <c r="D1245" i="1"/>
  <c r="C1245" i="1"/>
  <c r="H1245" i="1" s="1"/>
  <c r="D1244" i="1"/>
  <c r="C1244" i="1"/>
  <c r="H1244" i="1" s="1"/>
  <c r="D1243" i="1"/>
  <c r="C1243" i="1"/>
  <c r="H1243" i="1" s="1"/>
  <c r="D1242" i="1"/>
  <c r="C1242" i="1"/>
  <c r="D1241" i="1"/>
  <c r="C1241" i="1"/>
  <c r="H1241" i="1" s="1"/>
  <c r="D1240" i="1"/>
  <c r="C1240" i="1"/>
  <c r="D1239" i="1"/>
  <c r="C1239" i="1"/>
  <c r="H1239" i="1" s="1"/>
  <c r="D1238" i="1"/>
  <c r="C1238" i="1"/>
  <c r="D1237" i="1"/>
  <c r="C1237" i="1"/>
  <c r="H1237" i="1" s="1"/>
  <c r="D1236" i="1"/>
  <c r="C1236" i="1"/>
  <c r="H1236" i="1" s="1"/>
  <c r="D1235" i="1"/>
  <c r="C1235" i="1"/>
  <c r="H1235" i="1" s="1"/>
  <c r="D1234" i="1"/>
  <c r="C1234" i="1"/>
  <c r="D1233" i="1"/>
  <c r="C1233" i="1"/>
  <c r="H1233" i="1" s="1"/>
  <c r="D1232" i="1"/>
  <c r="C1232" i="1"/>
  <c r="D1231" i="1"/>
  <c r="C1231" i="1"/>
  <c r="H1231" i="1" s="1"/>
  <c r="D1230" i="1"/>
  <c r="C1230" i="1"/>
  <c r="D1229" i="1"/>
  <c r="C1229" i="1"/>
  <c r="H1229" i="1" s="1"/>
  <c r="D1228" i="1"/>
  <c r="C1228" i="1"/>
  <c r="H1228" i="1" s="1"/>
  <c r="D1227" i="1"/>
  <c r="C1227" i="1"/>
  <c r="H1227" i="1" s="1"/>
  <c r="D1226" i="1"/>
  <c r="C1226" i="1"/>
  <c r="D1225" i="1"/>
  <c r="C1225" i="1"/>
  <c r="D1224" i="1"/>
  <c r="C1224" i="1"/>
  <c r="D1221" i="1"/>
  <c r="C1221" i="1"/>
  <c r="H1221" i="1" s="1"/>
  <c r="D1220" i="1"/>
  <c r="C1220" i="1"/>
  <c r="H1220" i="1" s="1"/>
  <c r="D1219" i="1"/>
  <c r="C1219" i="1"/>
  <c r="H1219" i="1" s="1"/>
  <c r="D1218" i="1"/>
  <c r="C1218" i="1"/>
  <c r="D1217" i="1"/>
  <c r="C1217" i="1"/>
  <c r="C1216" i="1"/>
  <c r="D1213" i="1"/>
  <c r="C1213" i="1"/>
  <c r="H1213" i="1" s="1"/>
  <c r="D1212" i="1"/>
  <c r="C1212" i="1"/>
  <c r="H1212" i="1" s="1"/>
  <c r="D1211" i="1"/>
  <c r="C1211" i="1"/>
  <c r="H1211" i="1" s="1"/>
  <c r="D1210" i="1"/>
  <c r="C1210" i="1"/>
  <c r="D1209" i="1"/>
  <c r="C1209" i="1"/>
  <c r="H1209" i="1" s="1"/>
  <c r="D1208" i="1"/>
  <c r="C1208" i="1"/>
  <c r="H1208" i="1" s="1"/>
  <c r="D1207" i="1"/>
  <c r="C1207" i="1"/>
  <c r="H1207" i="1" s="1"/>
  <c r="D1206" i="1"/>
  <c r="C1206" i="1"/>
  <c r="D1205" i="1"/>
  <c r="C1205" i="1"/>
  <c r="H1205" i="1" s="1"/>
  <c r="D1204" i="1"/>
  <c r="C1204" i="1"/>
  <c r="H1204" i="1" s="1"/>
  <c r="D1203" i="1"/>
  <c r="C1203" i="1"/>
  <c r="H1203" i="1" s="1"/>
  <c r="D1202" i="1"/>
  <c r="C1202" i="1"/>
  <c r="D1201" i="1"/>
  <c r="C1201" i="1"/>
  <c r="H1201" i="1" s="1"/>
  <c r="D1200" i="1"/>
  <c r="C1200" i="1"/>
  <c r="H1200" i="1" s="1"/>
  <c r="D1199" i="1"/>
  <c r="C1199" i="1"/>
  <c r="H1199" i="1" s="1"/>
  <c r="D1198" i="1"/>
  <c r="C1198" i="1"/>
  <c r="D1197" i="1"/>
  <c r="C1197" i="1"/>
  <c r="H1197" i="1" s="1"/>
  <c r="D1196" i="1"/>
  <c r="C1196" i="1"/>
  <c r="H1196" i="1" s="1"/>
  <c r="D1195" i="1"/>
  <c r="C1195" i="1"/>
  <c r="H1195" i="1" s="1"/>
  <c r="D1194" i="1"/>
  <c r="C1194" i="1"/>
  <c r="D1193" i="1"/>
  <c r="C1193" i="1"/>
  <c r="H1193" i="1" s="1"/>
  <c r="D1192" i="1"/>
  <c r="C1192" i="1"/>
  <c r="H1192" i="1" s="1"/>
  <c r="D1191" i="1"/>
  <c r="C1191" i="1"/>
  <c r="H1191" i="1" s="1"/>
  <c r="D1190" i="1"/>
  <c r="C1190" i="1"/>
  <c r="D1189" i="1"/>
  <c r="C1189" i="1"/>
  <c r="H1189" i="1" s="1"/>
  <c r="D1188" i="1"/>
  <c r="C1188" i="1"/>
  <c r="H1188" i="1" s="1"/>
  <c r="D1187" i="1"/>
  <c r="C1187" i="1"/>
  <c r="H1187" i="1" s="1"/>
  <c r="D1186" i="1"/>
  <c r="C1186" i="1"/>
  <c r="D1185" i="1"/>
  <c r="C1185" i="1"/>
  <c r="H1185" i="1" s="1"/>
  <c r="D1184" i="1"/>
  <c r="C1184" i="1"/>
  <c r="H1184" i="1" s="1"/>
  <c r="D1183" i="1"/>
  <c r="D1182" i="1"/>
  <c r="C1182" i="1"/>
  <c r="D1181" i="1"/>
  <c r="C1181" i="1"/>
  <c r="H1181" i="1" s="1"/>
  <c r="D1180" i="1"/>
  <c r="C1180" i="1"/>
  <c r="H1180" i="1" s="1"/>
  <c r="D1179" i="1"/>
  <c r="C1179" i="1"/>
  <c r="H1179" i="1" s="1"/>
  <c r="D1178" i="1"/>
  <c r="C1178" i="1"/>
  <c r="D1177" i="1"/>
  <c r="C1177" i="1"/>
  <c r="H1177" i="1" s="1"/>
  <c r="D1176" i="1"/>
  <c r="C1176" i="1"/>
  <c r="H1176" i="1" s="1"/>
  <c r="D1175" i="1"/>
  <c r="C1175" i="1"/>
  <c r="H1175" i="1" s="1"/>
  <c r="D1174" i="1"/>
  <c r="C1174" i="1"/>
  <c r="D1173" i="1"/>
  <c r="C1173" i="1"/>
  <c r="H1173" i="1" s="1"/>
  <c r="D1172" i="1"/>
  <c r="C1172" i="1"/>
  <c r="H1172" i="1" s="1"/>
  <c r="D1171" i="1"/>
  <c r="C1171" i="1"/>
  <c r="H1171" i="1" s="1"/>
  <c r="D1170" i="1"/>
  <c r="C1170" i="1"/>
  <c r="D1169" i="1"/>
  <c r="C1169" i="1"/>
  <c r="H1169" i="1" s="1"/>
  <c r="D1168" i="1"/>
  <c r="C1168" i="1"/>
  <c r="H1168" i="1" s="1"/>
  <c r="D1167" i="1"/>
  <c r="D1166" i="1"/>
  <c r="C1166" i="1"/>
  <c r="D1165" i="1"/>
  <c r="C1165" i="1"/>
  <c r="D1164" i="1"/>
  <c r="C1164" i="1"/>
  <c r="H1164" i="1" s="1"/>
  <c r="D1163" i="1"/>
  <c r="C1163" i="1"/>
  <c r="H1163" i="1" s="1"/>
  <c r="D1162" i="1"/>
  <c r="C1162" i="1"/>
  <c r="D1161" i="1"/>
  <c r="C1161" i="1"/>
  <c r="H1161" i="1" s="1"/>
  <c r="D1160" i="1"/>
  <c r="C1160" i="1"/>
  <c r="D1159" i="1"/>
  <c r="C1159" i="1"/>
  <c r="H1159" i="1" s="1"/>
  <c r="D1158" i="1"/>
  <c r="C1158" i="1"/>
  <c r="C1157" i="1"/>
  <c r="D1156" i="1"/>
  <c r="C1156" i="1"/>
  <c r="D1155" i="1"/>
  <c r="C1155" i="1"/>
  <c r="D1151" i="1"/>
  <c r="C1151" i="1"/>
  <c r="H1151" i="1" s="1"/>
  <c r="D1150" i="1"/>
  <c r="C1150" i="1"/>
  <c r="D1149" i="1"/>
  <c r="C1149" i="1"/>
  <c r="H1149" i="1" s="1"/>
  <c r="D1148" i="1"/>
  <c r="C1148" i="1"/>
  <c r="H1148" i="1" s="1"/>
  <c r="D1147" i="1"/>
  <c r="C1147" i="1"/>
  <c r="H1147" i="1" s="1"/>
  <c r="D1146" i="1"/>
  <c r="C1146" i="1"/>
  <c r="D1145" i="1"/>
  <c r="C1145" i="1"/>
  <c r="H1145" i="1" s="1"/>
  <c r="D1144" i="1"/>
  <c r="C1144" i="1"/>
  <c r="H1144" i="1" s="1"/>
  <c r="D1143" i="1"/>
  <c r="C1143" i="1"/>
  <c r="H1143" i="1" s="1"/>
  <c r="D1142" i="1"/>
  <c r="C1142" i="1"/>
  <c r="D1141" i="1"/>
  <c r="C1141" i="1"/>
  <c r="H1141" i="1" s="1"/>
  <c r="D1140" i="1"/>
  <c r="C1140" i="1"/>
  <c r="H1140" i="1" s="1"/>
  <c r="D1139" i="1"/>
  <c r="C1139" i="1"/>
  <c r="H1139" i="1" s="1"/>
  <c r="D1138" i="1"/>
  <c r="C1138" i="1"/>
  <c r="D1137" i="1"/>
  <c r="C1137" i="1"/>
  <c r="H1137" i="1" s="1"/>
  <c r="D1136" i="1"/>
  <c r="C1136" i="1"/>
  <c r="H1136" i="1" s="1"/>
  <c r="D1135" i="1"/>
  <c r="C1135" i="1"/>
  <c r="H1135" i="1" s="1"/>
  <c r="D1134" i="1"/>
  <c r="C1134" i="1"/>
  <c r="D1133" i="1"/>
  <c r="C1133" i="1"/>
  <c r="H1133" i="1" s="1"/>
  <c r="D1132" i="1"/>
  <c r="C1132" i="1"/>
  <c r="H1132" i="1" s="1"/>
  <c r="D1131" i="1"/>
  <c r="C1131" i="1"/>
  <c r="H1131" i="1" s="1"/>
  <c r="D1130" i="1"/>
  <c r="C1130" i="1"/>
  <c r="D1129" i="1"/>
  <c r="C1129" i="1"/>
  <c r="H1129" i="1" s="1"/>
  <c r="D1128" i="1"/>
  <c r="C1128" i="1"/>
  <c r="H1128" i="1" s="1"/>
  <c r="D1127" i="1"/>
  <c r="C1127" i="1"/>
  <c r="H1127" i="1" s="1"/>
  <c r="D1126" i="1"/>
  <c r="C1126" i="1"/>
  <c r="D1125" i="1"/>
  <c r="C1125" i="1"/>
  <c r="H1125" i="1" s="1"/>
  <c r="C1124" i="1"/>
  <c r="D1123" i="1"/>
  <c r="C1123" i="1"/>
  <c r="H1123" i="1" s="1"/>
  <c r="D1122" i="1"/>
  <c r="C1122" i="1"/>
  <c r="D1121" i="1"/>
  <c r="C1121" i="1"/>
  <c r="H1121" i="1" s="1"/>
  <c r="D1120" i="1"/>
  <c r="C1120" i="1"/>
  <c r="H1120" i="1" s="1"/>
  <c r="D1119" i="1"/>
  <c r="C1119" i="1"/>
  <c r="H1119" i="1" s="1"/>
  <c r="D1118" i="1"/>
  <c r="C1118" i="1"/>
  <c r="D1117" i="1"/>
  <c r="C1117" i="1"/>
  <c r="H1117" i="1" s="1"/>
  <c r="D1116" i="1"/>
  <c r="C1116" i="1"/>
  <c r="H1116" i="1" s="1"/>
  <c r="D1115" i="1"/>
  <c r="C1115" i="1"/>
  <c r="H1115" i="1" s="1"/>
  <c r="D1114" i="1"/>
  <c r="C1114" i="1"/>
  <c r="D1113" i="1"/>
  <c r="C1113" i="1"/>
  <c r="H1113" i="1" s="1"/>
  <c r="D1112" i="1"/>
  <c r="C1112" i="1"/>
  <c r="H1112" i="1" s="1"/>
  <c r="D1111" i="1"/>
  <c r="C1111" i="1"/>
  <c r="H1111" i="1" s="1"/>
  <c r="D1110" i="1"/>
  <c r="C1110" i="1"/>
  <c r="D1109" i="1"/>
  <c r="C1109" i="1"/>
  <c r="H1109" i="1" s="1"/>
  <c r="D1108" i="1"/>
  <c r="C1108" i="1"/>
  <c r="H1108" i="1" s="1"/>
  <c r="D1107" i="1"/>
  <c r="C1107" i="1"/>
  <c r="H1107" i="1" s="1"/>
  <c r="D1106" i="1"/>
  <c r="C1106" i="1"/>
  <c r="D1105" i="1"/>
  <c r="C1105" i="1"/>
  <c r="H1105" i="1" s="1"/>
  <c r="D1104" i="1"/>
  <c r="C1104" i="1"/>
  <c r="H1104" i="1" s="1"/>
  <c r="D1103" i="1"/>
  <c r="C1103" i="1"/>
  <c r="H1103" i="1" s="1"/>
  <c r="D1102" i="1"/>
  <c r="C1102" i="1"/>
  <c r="H1102" i="1" s="1"/>
  <c r="D1101" i="1"/>
  <c r="C1101" i="1"/>
  <c r="H1101" i="1" s="1"/>
  <c r="D1100" i="1"/>
  <c r="C1100" i="1"/>
  <c r="H1100" i="1" s="1"/>
  <c r="D1099" i="1"/>
  <c r="C1099" i="1"/>
  <c r="H1099" i="1" s="1"/>
  <c r="D1098" i="1"/>
  <c r="C1098" i="1"/>
  <c r="H1098" i="1" s="1"/>
  <c r="D1097" i="1"/>
  <c r="C1097" i="1"/>
  <c r="H1097" i="1" s="1"/>
  <c r="D1096" i="1"/>
  <c r="D1095" i="1"/>
  <c r="C1095" i="1"/>
  <c r="H1095" i="1" s="1"/>
  <c r="D1094" i="1"/>
  <c r="C1094" i="1"/>
  <c r="H1094" i="1" s="1"/>
  <c r="D1093" i="1"/>
  <c r="C1093" i="1"/>
  <c r="H1093" i="1" s="1"/>
  <c r="D1092" i="1"/>
  <c r="C1092" i="1"/>
  <c r="H1092" i="1" s="1"/>
  <c r="D1091" i="1"/>
  <c r="C1091" i="1"/>
  <c r="H1091" i="1" s="1"/>
  <c r="D1090" i="1"/>
  <c r="C1090" i="1"/>
  <c r="H1090" i="1" s="1"/>
  <c r="D1089" i="1"/>
  <c r="C1089" i="1"/>
  <c r="H1089" i="1" s="1"/>
  <c r="D1088" i="1"/>
  <c r="C1088" i="1"/>
  <c r="H1088" i="1" s="1"/>
  <c r="D1087" i="1"/>
  <c r="C1087" i="1"/>
  <c r="H1087" i="1" s="1"/>
  <c r="D1086" i="1"/>
  <c r="C1086" i="1"/>
  <c r="H1086" i="1" s="1"/>
  <c r="D1085" i="1"/>
  <c r="C1085" i="1"/>
  <c r="H1085" i="1" s="1"/>
  <c r="D1084" i="1"/>
  <c r="C1084" i="1"/>
  <c r="H1084" i="1" s="1"/>
  <c r="D1083" i="1"/>
  <c r="C1083" i="1"/>
  <c r="H1083" i="1" s="1"/>
  <c r="D1082" i="1"/>
  <c r="C1082" i="1"/>
  <c r="H1082" i="1" s="1"/>
  <c r="D1081" i="1"/>
  <c r="C1081" i="1"/>
  <c r="H1081" i="1" s="1"/>
  <c r="D1080" i="1"/>
  <c r="C1080" i="1"/>
  <c r="H1080" i="1" s="1"/>
  <c r="D1079" i="1"/>
  <c r="C1079" i="1"/>
  <c r="H1079" i="1" s="1"/>
  <c r="D1078" i="1"/>
  <c r="C1078" i="1"/>
  <c r="H1078" i="1" s="1"/>
  <c r="D1077" i="1"/>
  <c r="C1077" i="1"/>
  <c r="H1077" i="1" s="1"/>
  <c r="D1076" i="1"/>
  <c r="C1076" i="1"/>
  <c r="H1076" i="1" s="1"/>
  <c r="D1075" i="1"/>
  <c r="C1075" i="1"/>
  <c r="H1075" i="1" s="1"/>
  <c r="D1074" i="1"/>
  <c r="C1074" i="1"/>
  <c r="H1074" i="1" s="1"/>
  <c r="D1073" i="1"/>
  <c r="C1073" i="1"/>
  <c r="H1073" i="1" s="1"/>
  <c r="D1072" i="1"/>
  <c r="C1072" i="1"/>
  <c r="H1072" i="1" s="1"/>
  <c r="D1071" i="1"/>
  <c r="C1071" i="1"/>
  <c r="H1071" i="1" s="1"/>
  <c r="D1070" i="1"/>
  <c r="C1070" i="1"/>
  <c r="H1070" i="1" s="1"/>
  <c r="D1069" i="1"/>
  <c r="C1069" i="1"/>
  <c r="H1069" i="1" s="1"/>
  <c r="D1068" i="1"/>
  <c r="C1068" i="1"/>
  <c r="H1068" i="1" s="1"/>
  <c r="D1067" i="1"/>
  <c r="C1067" i="1"/>
  <c r="H1067" i="1" s="1"/>
  <c r="D1066" i="1"/>
  <c r="D1065" i="1"/>
  <c r="D1064" i="1"/>
  <c r="C1064" i="1"/>
  <c r="H1064" i="1" s="1"/>
  <c r="D1063" i="1"/>
  <c r="C1063" i="1"/>
  <c r="H1063" i="1" s="1"/>
  <c r="D1062" i="1"/>
  <c r="C1062" i="1"/>
  <c r="H1062" i="1" s="1"/>
  <c r="D1061" i="1"/>
  <c r="C1061" i="1"/>
  <c r="H1061" i="1" s="1"/>
  <c r="D1060" i="1"/>
  <c r="C1060" i="1"/>
  <c r="H1060" i="1" s="1"/>
  <c r="D1059" i="1"/>
  <c r="C1059" i="1"/>
  <c r="H1059" i="1" s="1"/>
  <c r="D1058" i="1"/>
  <c r="C1058" i="1"/>
  <c r="H1058" i="1" s="1"/>
  <c r="D1057" i="1"/>
  <c r="C1057" i="1"/>
  <c r="H1057" i="1" s="1"/>
  <c r="D1056" i="1"/>
  <c r="D1055" i="1"/>
  <c r="C1055" i="1"/>
  <c r="H1055" i="1" s="1"/>
  <c r="D1054" i="1"/>
  <c r="C1054" i="1"/>
  <c r="H1054" i="1" s="1"/>
  <c r="D1053" i="1"/>
  <c r="C1053" i="1"/>
  <c r="H1053" i="1" s="1"/>
  <c r="D1052" i="1"/>
  <c r="C1052" i="1"/>
  <c r="H1052" i="1" s="1"/>
  <c r="D1051" i="1"/>
  <c r="C1051" i="1"/>
  <c r="H1051" i="1" s="1"/>
  <c r="D1050" i="1"/>
  <c r="C1050" i="1"/>
  <c r="H1050" i="1" s="1"/>
  <c r="D1049" i="1"/>
  <c r="C1049" i="1"/>
  <c r="H1049" i="1" s="1"/>
  <c r="C1048" i="1"/>
  <c r="D1045" i="1"/>
  <c r="C1045" i="1"/>
  <c r="H1045" i="1" s="1"/>
  <c r="D1044" i="1"/>
  <c r="C1044" i="1"/>
  <c r="H1044" i="1" s="1"/>
  <c r="D1043" i="1"/>
  <c r="C1043" i="1"/>
  <c r="H1043" i="1" s="1"/>
  <c r="D1042" i="1"/>
  <c r="C1042" i="1"/>
  <c r="H1042" i="1" s="1"/>
  <c r="D1041" i="1"/>
  <c r="C1041" i="1"/>
  <c r="H1041" i="1" s="1"/>
  <c r="D1040" i="1"/>
  <c r="C1040" i="1"/>
  <c r="H1040" i="1" s="1"/>
  <c r="D1039" i="1"/>
  <c r="C1039" i="1"/>
  <c r="H1039" i="1" s="1"/>
  <c r="D1038" i="1"/>
  <c r="C1038" i="1"/>
  <c r="H1038" i="1" s="1"/>
  <c r="D1037" i="1"/>
  <c r="C1037" i="1"/>
  <c r="H1037" i="1" s="1"/>
  <c r="D1036" i="1"/>
  <c r="C1036" i="1"/>
  <c r="H1036" i="1" s="1"/>
  <c r="D1035" i="1"/>
  <c r="C1035" i="1"/>
  <c r="H1035" i="1" s="1"/>
  <c r="D1034" i="1"/>
  <c r="C1034" i="1"/>
  <c r="H1034" i="1" s="1"/>
  <c r="D1033" i="1"/>
  <c r="C1033" i="1"/>
  <c r="H1033" i="1" s="1"/>
  <c r="D1032" i="1"/>
  <c r="C1032" i="1"/>
  <c r="H1032" i="1" s="1"/>
  <c r="D1031" i="1"/>
  <c r="C1031" i="1"/>
  <c r="H1031" i="1" s="1"/>
  <c r="D1030" i="1"/>
  <c r="C1030" i="1"/>
  <c r="H1030" i="1" s="1"/>
  <c r="D1029" i="1"/>
  <c r="C1029" i="1"/>
  <c r="H1029" i="1" s="1"/>
  <c r="D1028" i="1"/>
  <c r="C1028" i="1"/>
  <c r="H1028" i="1" s="1"/>
  <c r="D1027" i="1"/>
  <c r="C1027" i="1"/>
  <c r="H1027" i="1" s="1"/>
  <c r="D1026" i="1"/>
  <c r="C1026" i="1"/>
  <c r="H1026" i="1" s="1"/>
  <c r="D1025" i="1"/>
  <c r="C1025" i="1"/>
  <c r="H1025" i="1" s="1"/>
  <c r="D1024" i="1"/>
  <c r="C1024" i="1"/>
  <c r="H1024" i="1" s="1"/>
  <c r="D1023" i="1"/>
  <c r="D1022" i="1"/>
  <c r="C1022" i="1"/>
  <c r="H1022" i="1" s="1"/>
  <c r="D1021" i="1"/>
  <c r="C1021" i="1"/>
  <c r="H1021" i="1" s="1"/>
  <c r="D1020" i="1"/>
  <c r="C1020" i="1"/>
  <c r="H1020" i="1" s="1"/>
  <c r="D1019" i="1"/>
  <c r="C1019" i="1"/>
  <c r="H1019" i="1" s="1"/>
  <c r="D1018" i="1"/>
  <c r="C1018" i="1"/>
  <c r="D1017" i="1"/>
  <c r="C1017" i="1"/>
  <c r="H1017" i="1" s="1"/>
  <c r="D1016" i="1"/>
  <c r="C1016" i="1"/>
  <c r="H1016" i="1" s="1"/>
  <c r="D1015" i="1"/>
  <c r="C1015" i="1"/>
  <c r="H1015" i="1" s="1"/>
  <c r="D1014" i="1"/>
  <c r="C1014" i="1"/>
  <c r="H1014" i="1" s="1"/>
  <c r="D1013" i="1"/>
  <c r="C1013" i="1"/>
  <c r="H1013" i="1" s="1"/>
  <c r="D1012" i="1"/>
  <c r="C1012" i="1"/>
  <c r="H1012" i="1" s="1"/>
  <c r="D1011" i="1"/>
  <c r="C1011" i="1"/>
  <c r="H1011" i="1" s="1"/>
  <c r="D1010" i="1"/>
  <c r="C1010" i="1"/>
  <c r="H1010" i="1" s="1"/>
  <c r="D1009" i="1"/>
  <c r="C1009" i="1"/>
  <c r="H1009" i="1" s="1"/>
  <c r="D1008" i="1"/>
  <c r="C1008" i="1"/>
  <c r="H1008" i="1" s="1"/>
  <c r="D1007" i="1"/>
  <c r="D1006" i="1"/>
  <c r="C1006" i="1"/>
  <c r="D1005" i="1"/>
  <c r="C1005" i="1"/>
  <c r="H1005" i="1" s="1"/>
  <c r="D1004" i="1"/>
  <c r="C1004" i="1"/>
  <c r="H1004" i="1" s="1"/>
  <c r="D1003" i="1"/>
  <c r="C1003" i="1"/>
  <c r="H1003" i="1" s="1"/>
  <c r="D1002" i="1"/>
  <c r="C1002" i="1"/>
  <c r="H1002" i="1" s="1"/>
  <c r="D1001" i="1"/>
  <c r="C1001" i="1"/>
  <c r="H1001" i="1" s="1"/>
  <c r="D1000" i="1"/>
  <c r="C1000" i="1"/>
  <c r="H1000" i="1" s="1"/>
  <c r="D999" i="1"/>
  <c r="C999" i="1"/>
  <c r="H999" i="1" s="1"/>
  <c r="D998" i="1"/>
  <c r="C998" i="1"/>
  <c r="H998" i="1" s="1"/>
  <c r="D996" i="1"/>
  <c r="C996" i="1"/>
  <c r="H996" i="1" s="1"/>
  <c r="D995" i="1"/>
  <c r="C995" i="1"/>
  <c r="H995" i="1" s="1"/>
  <c r="D994" i="1"/>
  <c r="C994" i="1"/>
  <c r="H994" i="1" s="1"/>
  <c r="D993" i="1"/>
  <c r="C993" i="1"/>
  <c r="H993" i="1" s="1"/>
  <c r="D992" i="1"/>
  <c r="C992" i="1"/>
  <c r="H992" i="1" s="1"/>
  <c r="D991" i="1"/>
  <c r="D989" i="1"/>
  <c r="C989" i="1"/>
  <c r="H989" i="1" s="1"/>
  <c r="D988" i="1"/>
  <c r="C988" i="1"/>
  <c r="H988" i="1" s="1"/>
  <c r="D987" i="1"/>
  <c r="C987" i="1"/>
  <c r="H987" i="1" s="1"/>
  <c r="D986" i="1"/>
  <c r="D983" i="1"/>
  <c r="C983" i="1"/>
  <c r="H983" i="1" s="1"/>
  <c r="D982" i="1"/>
  <c r="C982" i="1"/>
  <c r="H982" i="1" s="1"/>
  <c r="D981" i="1"/>
  <c r="C981" i="1"/>
  <c r="H981" i="1" s="1"/>
  <c r="D980" i="1"/>
  <c r="C980" i="1"/>
  <c r="H980" i="1" s="1"/>
  <c r="D979" i="1"/>
  <c r="C979" i="1"/>
  <c r="H979" i="1" s="1"/>
  <c r="D978" i="1"/>
  <c r="C978" i="1"/>
  <c r="H978" i="1" s="1"/>
  <c r="D977" i="1"/>
  <c r="C977" i="1"/>
  <c r="H977" i="1" s="1"/>
  <c r="D976" i="1"/>
  <c r="C976" i="1"/>
  <c r="H976" i="1" s="1"/>
  <c r="D975" i="1"/>
  <c r="C975" i="1"/>
  <c r="H975" i="1" s="1"/>
  <c r="D974" i="1"/>
  <c r="C974" i="1"/>
  <c r="H974" i="1" s="1"/>
  <c r="D973" i="1"/>
  <c r="C973" i="1"/>
  <c r="H973" i="1" s="1"/>
  <c r="D972" i="1"/>
  <c r="C972" i="1"/>
  <c r="H972" i="1" s="1"/>
  <c r="D971" i="1"/>
  <c r="C971" i="1"/>
  <c r="H971" i="1" s="1"/>
  <c r="D970" i="1"/>
  <c r="C970" i="1"/>
  <c r="H970" i="1" s="1"/>
  <c r="D969" i="1"/>
  <c r="C969" i="1"/>
  <c r="H969" i="1" s="1"/>
  <c r="D968" i="1"/>
  <c r="C968" i="1"/>
  <c r="H968" i="1" s="1"/>
  <c r="D967" i="1"/>
  <c r="C967" i="1"/>
  <c r="H967" i="1" s="1"/>
  <c r="D966" i="1"/>
  <c r="C966" i="1"/>
  <c r="H966" i="1" s="1"/>
  <c r="D965" i="1"/>
  <c r="C965" i="1"/>
  <c r="H965" i="1" s="1"/>
  <c r="D964" i="1"/>
  <c r="C964" i="1"/>
  <c r="H964" i="1" s="1"/>
  <c r="D963" i="1"/>
  <c r="C963" i="1"/>
  <c r="H963" i="1" s="1"/>
  <c r="D962" i="1"/>
  <c r="C962" i="1"/>
  <c r="H962" i="1" s="1"/>
  <c r="D961" i="1"/>
  <c r="C961" i="1"/>
  <c r="H961" i="1" s="1"/>
  <c r="D960" i="1"/>
  <c r="C960" i="1"/>
  <c r="H960" i="1" s="1"/>
  <c r="D959" i="1"/>
  <c r="C959" i="1"/>
  <c r="H959" i="1" s="1"/>
  <c r="D958" i="1"/>
  <c r="C958" i="1"/>
  <c r="H958" i="1" s="1"/>
  <c r="D957" i="1"/>
  <c r="C957" i="1"/>
  <c r="H957" i="1" s="1"/>
  <c r="D956" i="1"/>
  <c r="C956" i="1"/>
  <c r="H956" i="1" s="1"/>
  <c r="D955" i="1"/>
  <c r="C955" i="1"/>
  <c r="H955" i="1" s="1"/>
  <c r="D954" i="1"/>
  <c r="C954" i="1"/>
  <c r="H954" i="1" s="1"/>
  <c r="D953" i="1"/>
  <c r="C953" i="1"/>
  <c r="H953" i="1" s="1"/>
  <c r="D952" i="1"/>
  <c r="C952" i="1"/>
  <c r="H952" i="1" s="1"/>
  <c r="D951" i="1"/>
  <c r="C951" i="1"/>
  <c r="D950" i="1"/>
  <c r="C950" i="1"/>
  <c r="H950" i="1" s="1"/>
  <c r="D949" i="1"/>
  <c r="C949" i="1"/>
  <c r="H949" i="1" s="1"/>
  <c r="D948" i="1"/>
  <c r="C948" i="1"/>
  <c r="H948" i="1" s="1"/>
  <c r="D947" i="1"/>
  <c r="C947" i="1"/>
  <c r="H947" i="1" s="1"/>
  <c r="D946" i="1"/>
  <c r="C946" i="1"/>
  <c r="H946" i="1" s="1"/>
  <c r="D945" i="1"/>
  <c r="C945" i="1"/>
  <c r="H945" i="1" s="1"/>
  <c r="D944" i="1"/>
  <c r="C944" i="1"/>
  <c r="H944" i="1" s="1"/>
  <c r="D943" i="1"/>
  <c r="C943" i="1"/>
  <c r="H943" i="1" s="1"/>
  <c r="D942" i="1"/>
  <c r="C942" i="1"/>
  <c r="H942" i="1" s="1"/>
  <c r="D941" i="1"/>
  <c r="C941" i="1"/>
  <c r="H941" i="1" s="1"/>
  <c r="D940" i="1"/>
  <c r="C940" i="1"/>
  <c r="H940" i="1" s="1"/>
  <c r="D939" i="1"/>
  <c r="C939" i="1"/>
  <c r="H939" i="1" s="1"/>
  <c r="D938" i="1"/>
  <c r="C938" i="1"/>
  <c r="H938" i="1" s="1"/>
  <c r="D937" i="1"/>
  <c r="C937" i="1"/>
  <c r="H937" i="1" s="1"/>
  <c r="D936" i="1"/>
  <c r="C936" i="1"/>
  <c r="H936" i="1" s="1"/>
  <c r="D935" i="1"/>
  <c r="C935" i="1"/>
  <c r="H935" i="1" s="1"/>
  <c r="D934" i="1"/>
  <c r="C934" i="1"/>
  <c r="H934" i="1" s="1"/>
  <c r="D933" i="1"/>
  <c r="C933" i="1"/>
  <c r="H933" i="1" s="1"/>
  <c r="D932" i="1"/>
  <c r="C932" i="1"/>
  <c r="H932" i="1" s="1"/>
  <c r="D931" i="1"/>
  <c r="C931" i="1"/>
  <c r="H931" i="1" s="1"/>
  <c r="D930" i="1"/>
  <c r="C930" i="1"/>
  <c r="H930" i="1" s="1"/>
  <c r="D929" i="1"/>
  <c r="C929" i="1"/>
  <c r="H929" i="1" s="1"/>
  <c r="D928" i="1"/>
  <c r="C928" i="1"/>
  <c r="H928" i="1" s="1"/>
  <c r="D927" i="1"/>
  <c r="C927" i="1"/>
  <c r="H927" i="1" s="1"/>
  <c r="D926" i="1"/>
  <c r="C926" i="1"/>
  <c r="H926" i="1" s="1"/>
  <c r="D925" i="1"/>
  <c r="C925" i="1"/>
  <c r="H925" i="1" s="1"/>
  <c r="D924" i="1"/>
  <c r="C924" i="1"/>
  <c r="H924" i="1" s="1"/>
  <c r="D923" i="1"/>
  <c r="C923" i="1"/>
  <c r="H923" i="1" s="1"/>
  <c r="D922" i="1"/>
  <c r="C922" i="1"/>
  <c r="H922" i="1" s="1"/>
  <c r="D921" i="1"/>
  <c r="C921" i="1"/>
  <c r="H921" i="1" s="1"/>
  <c r="D920" i="1"/>
  <c r="C920" i="1"/>
  <c r="H920" i="1" s="1"/>
  <c r="D919" i="1"/>
  <c r="C919" i="1"/>
  <c r="H919" i="1" s="1"/>
  <c r="D918" i="1"/>
  <c r="C918" i="1"/>
  <c r="H918" i="1" s="1"/>
  <c r="D917" i="1"/>
  <c r="C917" i="1"/>
  <c r="H917" i="1" s="1"/>
  <c r="D916" i="1"/>
  <c r="C916" i="1"/>
  <c r="H916" i="1" s="1"/>
  <c r="D915" i="1"/>
  <c r="C915" i="1"/>
  <c r="H915" i="1" s="1"/>
  <c r="D914" i="1"/>
  <c r="C914" i="1"/>
  <c r="H914" i="1" s="1"/>
  <c r="D913" i="1"/>
  <c r="C913" i="1"/>
  <c r="H913" i="1" s="1"/>
  <c r="D912" i="1"/>
  <c r="C912" i="1"/>
  <c r="H912" i="1" s="1"/>
  <c r="D911" i="1"/>
  <c r="C911" i="1"/>
  <c r="H911" i="1" s="1"/>
  <c r="D910" i="1"/>
  <c r="C910" i="1"/>
  <c r="H910" i="1" s="1"/>
  <c r="D909" i="1"/>
  <c r="C909" i="1"/>
  <c r="H909" i="1" s="1"/>
  <c r="D908" i="1"/>
  <c r="C908" i="1"/>
  <c r="H908" i="1" s="1"/>
  <c r="D907" i="1"/>
  <c r="C907" i="1"/>
  <c r="H907" i="1" s="1"/>
  <c r="D906" i="1"/>
  <c r="C906" i="1"/>
  <c r="H906" i="1" s="1"/>
  <c r="D905" i="1"/>
  <c r="C905" i="1"/>
  <c r="H905" i="1" s="1"/>
  <c r="D904" i="1"/>
  <c r="C904" i="1"/>
  <c r="H904" i="1" s="1"/>
  <c r="D903" i="1"/>
  <c r="C903" i="1"/>
  <c r="H903" i="1" s="1"/>
  <c r="D902" i="1"/>
  <c r="C902" i="1"/>
  <c r="H902" i="1" s="1"/>
  <c r="D901" i="1"/>
  <c r="C901" i="1"/>
  <c r="H901" i="1" s="1"/>
  <c r="D900" i="1"/>
  <c r="C900" i="1"/>
  <c r="H900" i="1" s="1"/>
  <c r="D899" i="1"/>
  <c r="C899" i="1"/>
  <c r="H899" i="1" s="1"/>
  <c r="D898" i="1"/>
  <c r="C898" i="1"/>
  <c r="H898" i="1" s="1"/>
  <c r="D897" i="1"/>
  <c r="C897" i="1"/>
  <c r="H897" i="1" s="1"/>
  <c r="D896" i="1"/>
  <c r="C896" i="1"/>
  <c r="H896" i="1" s="1"/>
  <c r="D895" i="1"/>
  <c r="C895" i="1"/>
  <c r="H895" i="1" s="1"/>
  <c r="D894" i="1"/>
  <c r="C894" i="1"/>
  <c r="H894" i="1" s="1"/>
  <c r="D893" i="1"/>
  <c r="C893" i="1"/>
  <c r="H893" i="1" s="1"/>
  <c r="D892" i="1"/>
  <c r="C892" i="1"/>
  <c r="H892" i="1" s="1"/>
  <c r="D891" i="1"/>
  <c r="C891" i="1"/>
  <c r="H891" i="1" s="1"/>
  <c r="D890" i="1"/>
  <c r="C890" i="1"/>
  <c r="D889" i="1"/>
  <c r="C889" i="1"/>
  <c r="H889" i="1" s="1"/>
  <c r="D888" i="1"/>
  <c r="C888" i="1"/>
  <c r="H888" i="1" s="1"/>
  <c r="D887" i="1"/>
  <c r="C887" i="1"/>
  <c r="H887" i="1" s="1"/>
  <c r="D886" i="1"/>
  <c r="C886" i="1"/>
  <c r="H886" i="1" s="1"/>
  <c r="D885" i="1"/>
  <c r="C885" i="1"/>
  <c r="H885" i="1" s="1"/>
  <c r="D884" i="1"/>
  <c r="C884" i="1"/>
  <c r="H884" i="1" s="1"/>
  <c r="D883" i="1"/>
  <c r="C883" i="1"/>
  <c r="D882" i="1"/>
  <c r="C882" i="1"/>
  <c r="H882" i="1" s="1"/>
  <c r="D881" i="1"/>
  <c r="C881" i="1"/>
  <c r="H881" i="1" s="1"/>
  <c r="D880" i="1"/>
  <c r="C880" i="1"/>
  <c r="H880" i="1" s="1"/>
  <c r="D879" i="1"/>
  <c r="C879" i="1"/>
  <c r="H879" i="1" s="1"/>
  <c r="D878" i="1"/>
  <c r="C878" i="1"/>
  <c r="H878" i="1" s="1"/>
  <c r="D877" i="1"/>
  <c r="C877" i="1"/>
  <c r="H877" i="1" s="1"/>
  <c r="D876" i="1"/>
  <c r="C876" i="1"/>
  <c r="H876" i="1" s="1"/>
  <c r="D875" i="1"/>
  <c r="C875" i="1"/>
  <c r="H875" i="1" s="1"/>
  <c r="D874" i="1"/>
  <c r="C874" i="1"/>
  <c r="H874" i="1" s="1"/>
  <c r="D873" i="1"/>
  <c r="C873" i="1"/>
  <c r="H873" i="1" s="1"/>
  <c r="D872" i="1"/>
  <c r="C872" i="1"/>
  <c r="H872" i="1" s="1"/>
  <c r="D871" i="1"/>
  <c r="C871" i="1"/>
  <c r="H871" i="1" s="1"/>
  <c r="D870" i="1"/>
  <c r="C870" i="1"/>
  <c r="H870" i="1" s="1"/>
  <c r="D869" i="1"/>
  <c r="C869" i="1"/>
  <c r="H869" i="1" s="1"/>
  <c r="D868" i="1"/>
  <c r="C868" i="1"/>
  <c r="H868" i="1" s="1"/>
  <c r="D867" i="1"/>
  <c r="C867" i="1"/>
  <c r="H867" i="1" s="1"/>
  <c r="D866" i="1"/>
  <c r="C866" i="1"/>
  <c r="H866" i="1" s="1"/>
  <c r="D865" i="1"/>
  <c r="C865" i="1"/>
  <c r="H865" i="1" s="1"/>
  <c r="D864" i="1"/>
  <c r="C864" i="1"/>
  <c r="H864" i="1" s="1"/>
  <c r="D863" i="1"/>
  <c r="C863" i="1"/>
  <c r="H863" i="1" s="1"/>
  <c r="D862" i="1"/>
  <c r="C862" i="1"/>
  <c r="H862" i="1" s="1"/>
  <c r="D861" i="1"/>
  <c r="C861" i="1"/>
  <c r="H861" i="1" s="1"/>
  <c r="D860" i="1"/>
  <c r="C860" i="1"/>
  <c r="H860" i="1" s="1"/>
  <c r="D859" i="1"/>
  <c r="C859" i="1"/>
  <c r="H859" i="1" s="1"/>
  <c r="D858" i="1"/>
  <c r="C858" i="1"/>
  <c r="H858" i="1" s="1"/>
  <c r="D857" i="1"/>
  <c r="C857" i="1"/>
  <c r="H857" i="1" s="1"/>
  <c r="D856" i="1"/>
  <c r="C856" i="1"/>
  <c r="H856" i="1" s="1"/>
  <c r="D855" i="1"/>
  <c r="C855" i="1"/>
  <c r="H855" i="1" s="1"/>
  <c r="D854" i="1"/>
  <c r="C854" i="1"/>
  <c r="H854" i="1" s="1"/>
  <c r="D853" i="1"/>
  <c r="C853" i="1"/>
  <c r="H853" i="1" s="1"/>
  <c r="D852" i="1"/>
  <c r="C852" i="1"/>
  <c r="H852" i="1" s="1"/>
  <c r="D851" i="1"/>
  <c r="C851" i="1"/>
  <c r="H851" i="1" s="1"/>
  <c r="D850" i="1"/>
  <c r="C850" i="1"/>
  <c r="H850" i="1" s="1"/>
  <c r="D849" i="1"/>
  <c r="C849" i="1"/>
  <c r="H849" i="1" s="1"/>
  <c r="D848" i="1"/>
  <c r="C848" i="1"/>
  <c r="H848" i="1" s="1"/>
  <c r="D847" i="1"/>
  <c r="C847" i="1"/>
  <c r="H847" i="1" s="1"/>
  <c r="D846" i="1"/>
  <c r="C846" i="1"/>
  <c r="H846" i="1" s="1"/>
  <c r="D845" i="1"/>
  <c r="C845" i="1"/>
  <c r="H845" i="1" s="1"/>
  <c r="D844" i="1"/>
  <c r="C844" i="1"/>
  <c r="H844" i="1" s="1"/>
  <c r="D843" i="1"/>
  <c r="C843" i="1"/>
  <c r="H843" i="1" s="1"/>
  <c r="D842" i="1"/>
  <c r="C842" i="1"/>
  <c r="H842" i="1" s="1"/>
  <c r="D841" i="1"/>
  <c r="C841" i="1"/>
  <c r="H841" i="1" s="1"/>
  <c r="D840" i="1"/>
  <c r="C840" i="1"/>
  <c r="H840" i="1" s="1"/>
  <c r="D839" i="1"/>
  <c r="C839" i="1"/>
  <c r="H839" i="1" s="1"/>
  <c r="D838" i="1"/>
  <c r="C838" i="1"/>
  <c r="H838" i="1" s="1"/>
  <c r="D837" i="1"/>
  <c r="C837" i="1"/>
  <c r="H837" i="1" s="1"/>
  <c r="D836" i="1"/>
  <c r="C836" i="1"/>
  <c r="H836" i="1" s="1"/>
  <c r="D835" i="1"/>
  <c r="C835" i="1"/>
  <c r="H835" i="1" s="1"/>
  <c r="D834" i="1"/>
  <c r="C834" i="1"/>
  <c r="H834" i="1" s="1"/>
  <c r="D833" i="1"/>
  <c r="C833" i="1"/>
  <c r="H833" i="1" s="1"/>
  <c r="D832" i="1"/>
  <c r="C832" i="1"/>
  <c r="H832" i="1" s="1"/>
  <c r="D831" i="1"/>
  <c r="C831" i="1"/>
  <c r="H831" i="1" s="1"/>
  <c r="D830" i="1"/>
  <c r="C830" i="1"/>
  <c r="H830" i="1" s="1"/>
  <c r="D829" i="1"/>
  <c r="C829" i="1"/>
  <c r="H829" i="1" s="1"/>
  <c r="D828" i="1"/>
  <c r="C828" i="1"/>
  <c r="H828" i="1" s="1"/>
  <c r="D827" i="1"/>
  <c r="C827" i="1"/>
  <c r="H827" i="1" s="1"/>
  <c r="D826" i="1"/>
  <c r="C826" i="1"/>
  <c r="H826" i="1" s="1"/>
  <c r="D825" i="1"/>
  <c r="C825" i="1"/>
  <c r="H825" i="1" s="1"/>
  <c r="D824" i="1"/>
  <c r="C824" i="1"/>
  <c r="H824" i="1" s="1"/>
  <c r="D823" i="1"/>
  <c r="C823" i="1"/>
  <c r="H823" i="1" s="1"/>
  <c r="D822" i="1"/>
  <c r="C822" i="1"/>
  <c r="H822" i="1" s="1"/>
  <c r="D821" i="1"/>
  <c r="C821" i="1"/>
  <c r="H821" i="1" s="1"/>
  <c r="D820" i="1"/>
  <c r="C820" i="1"/>
  <c r="H820" i="1" s="1"/>
  <c r="D819" i="1"/>
  <c r="C819" i="1"/>
  <c r="H819" i="1" s="1"/>
  <c r="D818" i="1"/>
  <c r="C818" i="1"/>
  <c r="H818" i="1" s="1"/>
  <c r="D817" i="1"/>
  <c r="C817" i="1"/>
  <c r="H817" i="1" s="1"/>
  <c r="D816" i="1"/>
  <c r="C816" i="1"/>
  <c r="H816" i="1" s="1"/>
  <c r="D815" i="1"/>
  <c r="C815" i="1"/>
  <c r="H815" i="1" s="1"/>
  <c r="D814" i="1"/>
  <c r="C814" i="1"/>
  <c r="H814" i="1" s="1"/>
  <c r="D813" i="1"/>
  <c r="C813" i="1"/>
  <c r="H813" i="1" s="1"/>
  <c r="D812" i="1"/>
  <c r="C812" i="1"/>
  <c r="H812" i="1" s="1"/>
  <c r="D811" i="1"/>
  <c r="C811" i="1"/>
  <c r="H811" i="1" s="1"/>
  <c r="D810" i="1"/>
  <c r="C810" i="1"/>
  <c r="H810" i="1" s="1"/>
  <c r="D809" i="1"/>
  <c r="C809" i="1"/>
  <c r="H809" i="1" s="1"/>
  <c r="D808" i="1"/>
  <c r="C808" i="1"/>
  <c r="H808" i="1" s="1"/>
  <c r="D807" i="1"/>
  <c r="C807" i="1"/>
  <c r="H807" i="1" s="1"/>
  <c r="D806" i="1"/>
  <c r="C806" i="1"/>
  <c r="H806" i="1" s="1"/>
  <c r="D805" i="1"/>
  <c r="C805" i="1"/>
  <c r="H805" i="1" s="1"/>
  <c r="D804" i="1"/>
  <c r="C804" i="1"/>
  <c r="H804" i="1" s="1"/>
  <c r="D803" i="1"/>
  <c r="C803" i="1"/>
  <c r="H803" i="1" s="1"/>
  <c r="D802" i="1"/>
  <c r="C802" i="1"/>
  <c r="H802" i="1" s="1"/>
  <c r="D801" i="1"/>
  <c r="C801" i="1"/>
  <c r="H801" i="1" s="1"/>
  <c r="D800" i="1"/>
  <c r="C800" i="1"/>
  <c r="H800" i="1" s="1"/>
  <c r="D799" i="1"/>
  <c r="C799" i="1"/>
  <c r="H799" i="1" s="1"/>
  <c r="D798" i="1"/>
  <c r="C798" i="1"/>
  <c r="H798" i="1" s="1"/>
  <c r="D797" i="1"/>
  <c r="C797" i="1"/>
  <c r="H797" i="1" s="1"/>
  <c r="D796" i="1"/>
  <c r="C796" i="1"/>
  <c r="H796" i="1" s="1"/>
  <c r="D795" i="1"/>
  <c r="C795" i="1"/>
  <c r="H795" i="1" s="1"/>
  <c r="D794" i="1"/>
  <c r="C794" i="1"/>
  <c r="H794" i="1" s="1"/>
  <c r="D793" i="1"/>
  <c r="C793" i="1"/>
  <c r="H793" i="1" s="1"/>
  <c r="D792" i="1"/>
  <c r="C792" i="1"/>
  <c r="H792" i="1" s="1"/>
  <c r="D791" i="1"/>
  <c r="C791" i="1"/>
  <c r="H791" i="1" s="1"/>
  <c r="D790" i="1"/>
  <c r="C790" i="1"/>
  <c r="H790" i="1" s="1"/>
  <c r="D789" i="1"/>
  <c r="C789" i="1"/>
  <c r="H789" i="1" s="1"/>
  <c r="D788" i="1"/>
  <c r="C788" i="1"/>
  <c r="H788" i="1" s="1"/>
  <c r="D787" i="1"/>
  <c r="C787" i="1"/>
  <c r="H787" i="1" s="1"/>
  <c r="D786" i="1"/>
  <c r="C786" i="1"/>
  <c r="H786" i="1" s="1"/>
  <c r="D785" i="1"/>
  <c r="C785" i="1"/>
  <c r="H785" i="1" s="1"/>
  <c r="D784" i="1"/>
  <c r="C784" i="1"/>
  <c r="H784" i="1" s="1"/>
  <c r="D783" i="1"/>
  <c r="C783" i="1"/>
  <c r="H783" i="1" s="1"/>
  <c r="D782" i="1"/>
  <c r="C782" i="1"/>
  <c r="H782" i="1" s="1"/>
  <c r="D781" i="1"/>
  <c r="C781" i="1"/>
  <c r="H781" i="1" s="1"/>
  <c r="D780" i="1"/>
  <c r="C780" i="1"/>
  <c r="H780" i="1" s="1"/>
  <c r="D779" i="1"/>
  <c r="C779" i="1"/>
  <c r="H779" i="1" s="1"/>
  <c r="D778" i="1"/>
  <c r="C778" i="1"/>
  <c r="H778" i="1" s="1"/>
  <c r="D777" i="1"/>
  <c r="C777" i="1"/>
  <c r="H777" i="1" s="1"/>
  <c r="D776" i="1"/>
  <c r="C776" i="1"/>
  <c r="H776" i="1" s="1"/>
  <c r="D775" i="1"/>
  <c r="C775" i="1"/>
  <c r="H775" i="1" s="1"/>
  <c r="D774" i="1"/>
  <c r="C774" i="1"/>
  <c r="H774" i="1" s="1"/>
  <c r="D773" i="1"/>
  <c r="C773" i="1"/>
  <c r="H773" i="1" s="1"/>
  <c r="D772" i="1"/>
  <c r="C772" i="1"/>
  <c r="H772" i="1" s="1"/>
  <c r="D771" i="1"/>
  <c r="C771" i="1"/>
  <c r="H771" i="1" s="1"/>
  <c r="D770" i="1"/>
  <c r="C770" i="1"/>
  <c r="H770" i="1" s="1"/>
  <c r="D769" i="1"/>
  <c r="C769" i="1"/>
  <c r="H769" i="1" s="1"/>
  <c r="D768" i="1"/>
  <c r="C768" i="1"/>
  <c r="H768" i="1" s="1"/>
  <c r="D767" i="1"/>
  <c r="C767" i="1"/>
  <c r="H767" i="1" s="1"/>
  <c r="D766" i="1"/>
  <c r="C766" i="1"/>
  <c r="H766" i="1" s="1"/>
  <c r="D765" i="1"/>
  <c r="C765" i="1"/>
  <c r="H765" i="1" s="1"/>
  <c r="D764" i="1"/>
  <c r="C764" i="1"/>
  <c r="H764" i="1" s="1"/>
  <c r="D763" i="1"/>
  <c r="C763" i="1"/>
  <c r="H763" i="1" s="1"/>
  <c r="D762" i="1"/>
  <c r="C762" i="1"/>
  <c r="H762" i="1" s="1"/>
  <c r="D761" i="1"/>
  <c r="C761" i="1"/>
  <c r="H761" i="1" s="1"/>
  <c r="D760" i="1"/>
  <c r="C760" i="1"/>
  <c r="H760" i="1" s="1"/>
  <c r="D759" i="1"/>
  <c r="C759" i="1"/>
  <c r="H759" i="1" s="1"/>
  <c r="D758" i="1"/>
  <c r="C758" i="1"/>
  <c r="H758" i="1" s="1"/>
  <c r="D757" i="1"/>
  <c r="C757" i="1"/>
  <c r="H757" i="1" s="1"/>
  <c r="D756" i="1"/>
  <c r="C756" i="1"/>
  <c r="H756" i="1" s="1"/>
  <c r="D755" i="1"/>
  <c r="C755" i="1"/>
  <c r="H755" i="1" s="1"/>
  <c r="D754" i="1"/>
  <c r="C754" i="1"/>
  <c r="H754" i="1" s="1"/>
  <c r="D753" i="1"/>
  <c r="C753" i="1"/>
  <c r="H753" i="1" s="1"/>
  <c r="D752" i="1"/>
  <c r="C752" i="1"/>
  <c r="H752" i="1" s="1"/>
  <c r="D751" i="1"/>
  <c r="C751" i="1"/>
  <c r="H751" i="1" s="1"/>
  <c r="D750" i="1"/>
  <c r="C750" i="1"/>
  <c r="H750" i="1" s="1"/>
  <c r="D749" i="1"/>
  <c r="C749" i="1"/>
  <c r="H749" i="1" s="1"/>
  <c r="D748" i="1"/>
  <c r="C748" i="1"/>
  <c r="H748" i="1" s="1"/>
  <c r="D747" i="1"/>
  <c r="C747" i="1"/>
  <c r="H747" i="1" s="1"/>
  <c r="D746" i="1"/>
  <c r="C746" i="1"/>
  <c r="H746" i="1" s="1"/>
  <c r="D745" i="1"/>
  <c r="C745" i="1"/>
  <c r="H745" i="1" s="1"/>
  <c r="D744" i="1"/>
  <c r="C744" i="1"/>
  <c r="H744" i="1" s="1"/>
  <c r="D743" i="1"/>
  <c r="C743" i="1"/>
  <c r="H743" i="1" s="1"/>
  <c r="D742" i="1"/>
  <c r="C742" i="1"/>
  <c r="H742" i="1" s="1"/>
  <c r="D741" i="1"/>
  <c r="C741" i="1"/>
  <c r="H741" i="1" s="1"/>
  <c r="D740" i="1"/>
  <c r="C740" i="1"/>
  <c r="H740" i="1" s="1"/>
  <c r="D739" i="1"/>
  <c r="C739" i="1"/>
  <c r="H739" i="1" s="1"/>
  <c r="D738" i="1"/>
  <c r="C738" i="1"/>
  <c r="H738" i="1" s="1"/>
  <c r="D737" i="1"/>
  <c r="C737" i="1"/>
  <c r="H737" i="1" s="1"/>
  <c r="D736" i="1"/>
  <c r="C736" i="1"/>
  <c r="H736" i="1" s="1"/>
  <c r="D735" i="1"/>
  <c r="C735" i="1"/>
  <c r="H735" i="1" s="1"/>
  <c r="D734" i="1"/>
  <c r="C734" i="1"/>
  <c r="H734" i="1" s="1"/>
  <c r="D733" i="1"/>
  <c r="C733" i="1"/>
  <c r="H733" i="1" s="1"/>
  <c r="D732" i="1"/>
  <c r="C732" i="1"/>
  <c r="H732" i="1" s="1"/>
  <c r="D731" i="1"/>
  <c r="C731" i="1"/>
  <c r="H731" i="1" s="1"/>
  <c r="D730" i="1"/>
  <c r="C730" i="1"/>
  <c r="H730" i="1" s="1"/>
  <c r="D729" i="1"/>
  <c r="C729" i="1"/>
  <c r="H729" i="1" s="1"/>
  <c r="D728" i="1"/>
  <c r="C728" i="1"/>
  <c r="H728" i="1" s="1"/>
  <c r="D727" i="1"/>
  <c r="C727" i="1"/>
  <c r="H727" i="1" s="1"/>
  <c r="D726" i="1"/>
  <c r="C726" i="1"/>
  <c r="H726" i="1" s="1"/>
  <c r="D725" i="1"/>
  <c r="C725" i="1"/>
  <c r="H725" i="1" s="1"/>
  <c r="D724" i="1"/>
  <c r="C724" i="1"/>
  <c r="H724" i="1" s="1"/>
  <c r="D723" i="1"/>
  <c r="C723" i="1"/>
  <c r="H723" i="1" s="1"/>
  <c r="D722" i="1"/>
  <c r="C722" i="1"/>
  <c r="H722" i="1" s="1"/>
  <c r="D721" i="1"/>
  <c r="C721" i="1"/>
  <c r="H721" i="1" s="1"/>
  <c r="D720" i="1"/>
  <c r="C720" i="1"/>
  <c r="H720" i="1" s="1"/>
  <c r="D719" i="1"/>
  <c r="C719" i="1"/>
  <c r="H719" i="1" s="1"/>
  <c r="D718" i="1"/>
  <c r="C718" i="1"/>
  <c r="H718" i="1" s="1"/>
  <c r="D717" i="1"/>
  <c r="C717" i="1"/>
  <c r="H717" i="1" s="1"/>
  <c r="D716" i="1"/>
  <c r="C716" i="1"/>
  <c r="H716" i="1" s="1"/>
  <c r="D715" i="1"/>
  <c r="C715" i="1"/>
  <c r="H715" i="1" s="1"/>
  <c r="D714" i="1"/>
  <c r="C714" i="1"/>
  <c r="H714" i="1" s="1"/>
  <c r="D713" i="1"/>
  <c r="C713" i="1"/>
  <c r="H713" i="1" s="1"/>
  <c r="D712" i="1"/>
  <c r="C712" i="1"/>
  <c r="H712" i="1" s="1"/>
  <c r="D711" i="1"/>
  <c r="C711" i="1"/>
  <c r="H711" i="1" s="1"/>
  <c r="D710" i="1"/>
  <c r="C710" i="1"/>
  <c r="H710" i="1" s="1"/>
  <c r="D709" i="1"/>
  <c r="C709" i="1"/>
  <c r="H709" i="1" s="1"/>
  <c r="D708" i="1"/>
  <c r="C708" i="1"/>
  <c r="H708" i="1" s="1"/>
  <c r="D707" i="1"/>
  <c r="C707" i="1"/>
  <c r="H707" i="1" s="1"/>
  <c r="D706" i="1"/>
  <c r="C706" i="1"/>
  <c r="H706" i="1" s="1"/>
  <c r="D705" i="1"/>
  <c r="C705" i="1"/>
  <c r="H705" i="1" s="1"/>
  <c r="D704" i="1"/>
  <c r="C704" i="1"/>
  <c r="H704" i="1" s="1"/>
  <c r="D703" i="1"/>
  <c r="C703" i="1"/>
  <c r="H703" i="1" s="1"/>
  <c r="D702" i="1"/>
  <c r="C702" i="1"/>
  <c r="H702" i="1" s="1"/>
  <c r="D701" i="1"/>
  <c r="C701" i="1"/>
  <c r="H701" i="1" s="1"/>
  <c r="D700" i="1"/>
  <c r="C700" i="1"/>
  <c r="H700" i="1" s="1"/>
  <c r="D699" i="1"/>
  <c r="C699" i="1"/>
  <c r="H699" i="1" s="1"/>
  <c r="D698" i="1"/>
  <c r="C698" i="1"/>
  <c r="H698" i="1" s="1"/>
  <c r="D697" i="1"/>
  <c r="C697" i="1"/>
  <c r="H697" i="1" s="1"/>
  <c r="D696" i="1"/>
  <c r="C696" i="1"/>
  <c r="H696" i="1" s="1"/>
  <c r="D695" i="1"/>
  <c r="C695" i="1"/>
  <c r="H695" i="1" s="1"/>
  <c r="D694" i="1"/>
  <c r="C694" i="1"/>
  <c r="H694" i="1" s="1"/>
  <c r="D693" i="1"/>
  <c r="C693" i="1"/>
  <c r="H693" i="1" s="1"/>
  <c r="D692" i="1"/>
  <c r="C692" i="1"/>
  <c r="H692" i="1" s="1"/>
  <c r="D691" i="1"/>
  <c r="C691" i="1"/>
  <c r="H691" i="1" s="1"/>
  <c r="D690" i="1"/>
  <c r="C690" i="1"/>
  <c r="H690" i="1" s="1"/>
  <c r="D689" i="1"/>
  <c r="C689" i="1"/>
  <c r="H689" i="1" s="1"/>
  <c r="D688" i="1"/>
  <c r="C688" i="1"/>
  <c r="H688" i="1" s="1"/>
  <c r="D687" i="1"/>
  <c r="C687" i="1"/>
  <c r="H687" i="1" s="1"/>
  <c r="D686" i="1"/>
  <c r="C686" i="1"/>
  <c r="H686" i="1" s="1"/>
  <c r="D685" i="1"/>
  <c r="C685" i="1"/>
  <c r="H685" i="1" s="1"/>
  <c r="D684" i="1"/>
  <c r="C684" i="1"/>
  <c r="H684" i="1" s="1"/>
  <c r="D683" i="1"/>
  <c r="C683" i="1"/>
  <c r="H683" i="1" s="1"/>
  <c r="D682" i="1"/>
  <c r="C682" i="1"/>
  <c r="H682" i="1" s="1"/>
  <c r="D681" i="1"/>
  <c r="C681" i="1"/>
  <c r="H681" i="1" s="1"/>
  <c r="D680" i="1"/>
  <c r="C680" i="1"/>
  <c r="H680" i="1" s="1"/>
  <c r="D679" i="1"/>
  <c r="C679" i="1"/>
  <c r="H679" i="1" s="1"/>
  <c r="D678" i="1"/>
  <c r="C678" i="1"/>
  <c r="H678" i="1" s="1"/>
  <c r="D677" i="1"/>
  <c r="C677" i="1"/>
  <c r="H677" i="1" s="1"/>
  <c r="D676" i="1"/>
  <c r="C676" i="1"/>
  <c r="H676" i="1" s="1"/>
  <c r="D675" i="1"/>
  <c r="C675" i="1"/>
  <c r="H675" i="1" s="1"/>
  <c r="D674" i="1"/>
  <c r="C674" i="1"/>
  <c r="H674" i="1" s="1"/>
  <c r="D673" i="1"/>
  <c r="C673" i="1"/>
  <c r="H673" i="1" s="1"/>
  <c r="D672" i="1"/>
  <c r="C672" i="1"/>
  <c r="H672" i="1" s="1"/>
  <c r="D671" i="1"/>
  <c r="C671" i="1"/>
  <c r="D670" i="1"/>
  <c r="C670" i="1"/>
  <c r="H670" i="1" s="1"/>
  <c r="D669" i="1"/>
  <c r="C669" i="1"/>
  <c r="D668" i="1"/>
  <c r="C668" i="1"/>
  <c r="D667" i="1"/>
  <c r="C667" i="1"/>
  <c r="H667" i="1" s="1"/>
  <c r="D666" i="1"/>
  <c r="C666" i="1"/>
  <c r="H666" i="1" s="1"/>
  <c r="D665" i="1"/>
  <c r="C665" i="1"/>
  <c r="H665" i="1" s="1"/>
  <c r="D664" i="1"/>
  <c r="C664" i="1"/>
  <c r="H664" i="1" s="1"/>
  <c r="D663" i="1"/>
  <c r="C663" i="1"/>
  <c r="H663" i="1" s="1"/>
  <c r="D662" i="1"/>
  <c r="C662" i="1"/>
  <c r="H662" i="1" s="1"/>
  <c r="D661" i="1"/>
  <c r="C661" i="1"/>
  <c r="H661" i="1" s="1"/>
  <c r="D660" i="1"/>
  <c r="C660" i="1"/>
  <c r="H660" i="1" s="1"/>
  <c r="D659" i="1"/>
  <c r="C659" i="1"/>
  <c r="H659" i="1" s="1"/>
  <c r="D658" i="1"/>
  <c r="C658" i="1"/>
  <c r="H658" i="1" s="1"/>
  <c r="D657" i="1"/>
  <c r="C657" i="1"/>
  <c r="H657" i="1" s="1"/>
  <c r="D656" i="1"/>
  <c r="C656" i="1"/>
  <c r="H656" i="1" s="1"/>
  <c r="D655" i="1"/>
  <c r="C655" i="1"/>
  <c r="H655" i="1" s="1"/>
  <c r="D654" i="1"/>
  <c r="C654" i="1"/>
  <c r="H654" i="1" s="1"/>
  <c r="D653" i="1"/>
  <c r="C653" i="1"/>
  <c r="H653" i="1" s="1"/>
  <c r="D652" i="1"/>
  <c r="C652" i="1"/>
  <c r="H652" i="1" s="1"/>
  <c r="D651" i="1"/>
  <c r="C651" i="1"/>
  <c r="H651" i="1" s="1"/>
  <c r="D650" i="1"/>
  <c r="C650" i="1"/>
  <c r="H650" i="1" s="1"/>
  <c r="D649" i="1"/>
  <c r="C649" i="1"/>
  <c r="H649" i="1" s="1"/>
  <c r="D648" i="1"/>
  <c r="C648" i="1"/>
  <c r="H648" i="1" s="1"/>
  <c r="D647" i="1"/>
  <c r="C647" i="1"/>
  <c r="H647" i="1" s="1"/>
  <c r="D646" i="1"/>
  <c r="C646" i="1"/>
  <c r="H646" i="1" s="1"/>
  <c r="D644" i="1"/>
  <c r="C644" i="1"/>
  <c r="D643" i="1"/>
  <c r="C643" i="1"/>
  <c r="D642" i="1"/>
  <c r="C642" i="1"/>
  <c r="H642" i="1" s="1"/>
  <c r="D641" i="1"/>
  <c r="C641" i="1"/>
  <c r="H641" i="1" s="1"/>
  <c r="D632" i="1"/>
  <c r="C632" i="1"/>
  <c r="H632" i="1" s="1"/>
  <c r="D631" i="1"/>
  <c r="C631" i="1"/>
  <c r="D628" i="1"/>
  <c r="C628" i="1"/>
  <c r="H628" i="1" s="1"/>
  <c r="D627" i="1"/>
  <c r="C627" i="1"/>
  <c r="H627" i="1" s="1"/>
  <c r="D626" i="1"/>
  <c r="C626" i="1"/>
  <c r="H626" i="1" s="1"/>
  <c r="D625" i="1"/>
  <c r="C625" i="1"/>
  <c r="H625" i="1" s="1"/>
  <c r="D624" i="1"/>
  <c r="C624" i="1"/>
  <c r="H624" i="1" s="1"/>
  <c r="C623" i="1"/>
  <c r="D622" i="1"/>
  <c r="C622" i="1"/>
  <c r="H622" i="1" s="1"/>
  <c r="D621" i="1"/>
  <c r="C621" i="1"/>
  <c r="H621" i="1" s="1"/>
  <c r="D620" i="1"/>
  <c r="C620" i="1"/>
  <c r="H620" i="1" s="1"/>
  <c r="C619" i="1"/>
  <c r="D618" i="1"/>
  <c r="C618" i="1"/>
  <c r="H618" i="1" s="1"/>
  <c r="D617" i="1"/>
  <c r="C617" i="1"/>
  <c r="D616" i="1"/>
  <c r="C616" i="1"/>
  <c r="H616" i="1" s="1"/>
  <c r="D615" i="1"/>
  <c r="C615" i="1"/>
  <c r="H615" i="1" s="1"/>
  <c r="D614" i="1"/>
  <c r="C614" i="1"/>
  <c r="H614" i="1" s="1"/>
  <c r="D613" i="1"/>
  <c r="C613" i="1"/>
  <c r="H613" i="1" s="1"/>
  <c r="D612" i="1"/>
  <c r="C612" i="1"/>
  <c r="H612" i="1" s="1"/>
  <c r="D611" i="1"/>
  <c r="C611" i="1"/>
  <c r="H611" i="1" s="1"/>
  <c r="D610" i="1"/>
  <c r="C610" i="1"/>
  <c r="H610" i="1" s="1"/>
  <c r="D609" i="1"/>
  <c r="C609" i="1"/>
  <c r="H609" i="1" s="1"/>
  <c r="D608" i="1"/>
  <c r="C608" i="1"/>
  <c r="H608" i="1" s="1"/>
  <c r="D607" i="1"/>
  <c r="C607" i="1"/>
  <c r="H607" i="1" s="1"/>
  <c r="D606" i="1"/>
  <c r="D605" i="1"/>
  <c r="C605" i="1"/>
  <c r="H605" i="1" s="1"/>
  <c r="D604" i="1"/>
  <c r="C604" i="1"/>
  <c r="H604" i="1" s="1"/>
  <c r="D603" i="1"/>
  <c r="C603" i="1"/>
  <c r="H603" i="1" s="1"/>
  <c r="D602" i="1"/>
  <c r="C602" i="1"/>
  <c r="H602" i="1" s="1"/>
  <c r="D601" i="1"/>
  <c r="C601" i="1"/>
  <c r="H601" i="1" s="1"/>
  <c r="D600" i="1"/>
  <c r="C600" i="1"/>
  <c r="H600" i="1" s="1"/>
  <c r="D599" i="1"/>
  <c r="C599" i="1"/>
  <c r="H599" i="1" s="1"/>
  <c r="D598" i="1"/>
  <c r="C598" i="1"/>
  <c r="H598" i="1" s="1"/>
  <c r="C597" i="1"/>
  <c r="D596" i="1"/>
  <c r="C596" i="1"/>
  <c r="H596" i="1" s="1"/>
  <c r="D595" i="1"/>
  <c r="C595" i="1"/>
  <c r="H595" i="1" s="1"/>
  <c r="D594" i="1"/>
  <c r="C594" i="1"/>
  <c r="H594" i="1" s="1"/>
  <c r="D593" i="1"/>
  <c r="D592" i="1"/>
  <c r="C592" i="1"/>
  <c r="H592" i="1" s="1"/>
  <c r="D591" i="1"/>
  <c r="C591" i="1"/>
  <c r="H591" i="1" s="1"/>
  <c r="D590" i="1"/>
  <c r="C590" i="1"/>
  <c r="H590" i="1" s="1"/>
  <c r="D589" i="1"/>
  <c r="C589" i="1"/>
  <c r="H589" i="1" s="1"/>
  <c r="D588" i="1"/>
  <c r="C588" i="1"/>
  <c r="H588" i="1" s="1"/>
  <c r="D586" i="1"/>
  <c r="C586" i="1"/>
  <c r="H586" i="1" s="1"/>
  <c r="D585" i="1"/>
  <c r="C585" i="1"/>
  <c r="H585" i="1" s="1"/>
  <c r="C584" i="1"/>
  <c r="D583" i="1"/>
  <c r="C583" i="1"/>
  <c r="H583" i="1" s="1"/>
  <c r="D582" i="1"/>
  <c r="C582" i="1"/>
  <c r="H582" i="1" s="1"/>
  <c r="D581" i="1"/>
  <c r="D580" i="1"/>
  <c r="C580" i="1"/>
  <c r="H580" i="1" s="1"/>
  <c r="D579" i="1"/>
  <c r="C579" i="1"/>
  <c r="H579" i="1" s="1"/>
  <c r="D578" i="1"/>
  <c r="C578" i="1"/>
  <c r="H578" i="1" s="1"/>
  <c r="D577" i="1"/>
  <c r="C577" i="1"/>
  <c r="H577" i="1" s="1"/>
  <c r="D576" i="1"/>
  <c r="C576" i="1"/>
  <c r="H576" i="1" s="1"/>
  <c r="D575" i="1"/>
  <c r="C575" i="1"/>
  <c r="H575" i="1" s="1"/>
  <c r="D573" i="1"/>
  <c r="C573" i="1"/>
  <c r="H573" i="1" s="1"/>
  <c r="D572" i="1"/>
  <c r="C572" i="1"/>
  <c r="H572" i="1" s="1"/>
  <c r="D571" i="1"/>
  <c r="C571" i="1"/>
  <c r="H571" i="1" s="1"/>
  <c r="D570" i="1"/>
  <c r="C570" i="1"/>
  <c r="H570" i="1" s="1"/>
  <c r="D569" i="1"/>
  <c r="C569" i="1"/>
  <c r="H569" i="1" s="1"/>
  <c r="D567" i="1"/>
  <c r="C567" i="1"/>
  <c r="H567" i="1" s="1"/>
  <c r="D566" i="1"/>
  <c r="C566" i="1"/>
  <c r="H566" i="1" s="1"/>
  <c r="D565" i="1"/>
  <c r="C565" i="1"/>
  <c r="H565" i="1" s="1"/>
  <c r="D564" i="1"/>
  <c r="C564" i="1"/>
  <c r="H564" i="1" s="1"/>
  <c r="D563" i="1"/>
  <c r="C563" i="1"/>
  <c r="H563" i="1" s="1"/>
  <c r="D560" i="1"/>
  <c r="C560" i="1"/>
  <c r="H560" i="1" s="1"/>
  <c r="D559" i="1"/>
  <c r="C559" i="1"/>
  <c r="H559" i="1" s="1"/>
  <c r="D558" i="1"/>
  <c r="C558" i="1"/>
  <c r="H558" i="1" s="1"/>
  <c r="D557" i="1"/>
  <c r="D556" i="1"/>
  <c r="C556" i="1"/>
  <c r="H556" i="1" s="1"/>
  <c r="D555" i="1"/>
  <c r="C555" i="1"/>
  <c r="H555" i="1" s="1"/>
  <c r="D554" i="1"/>
  <c r="C554" i="1"/>
  <c r="H554" i="1" s="1"/>
  <c r="D553" i="1"/>
  <c r="C553" i="1"/>
  <c r="H553" i="1" s="1"/>
  <c r="D552" i="1"/>
  <c r="C552" i="1"/>
  <c r="H552" i="1" s="1"/>
  <c r="D551" i="1"/>
  <c r="C551" i="1"/>
  <c r="H551" i="1" s="1"/>
  <c r="D550" i="1"/>
  <c r="C550" i="1"/>
  <c r="H550" i="1" s="1"/>
  <c r="D548" i="1"/>
  <c r="C548" i="1"/>
  <c r="H548" i="1" s="1"/>
  <c r="D547" i="1"/>
  <c r="C547" i="1"/>
  <c r="H547" i="1" s="1"/>
  <c r="D546" i="1"/>
  <c r="C546" i="1"/>
  <c r="H546" i="1" s="1"/>
  <c r="D545" i="1"/>
  <c r="C545" i="1"/>
  <c r="H545" i="1" s="1"/>
  <c r="D544" i="1"/>
  <c r="C544" i="1"/>
  <c r="H544" i="1" s="1"/>
  <c r="D543" i="1"/>
  <c r="C543" i="1"/>
  <c r="H543" i="1" s="1"/>
  <c r="D542" i="1"/>
  <c r="C542" i="1"/>
  <c r="H542" i="1" s="1"/>
  <c r="D541" i="1"/>
  <c r="C541" i="1"/>
  <c r="H541" i="1" s="1"/>
  <c r="D540" i="1"/>
  <c r="C540" i="1"/>
  <c r="H540" i="1" s="1"/>
  <c r="D539" i="1"/>
  <c r="C539" i="1"/>
  <c r="H539" i="1" s="1"/>
  <c r="D538" i="1"/>
  <c r="C538" i="1"/>
  <c r="H538" i="1" s="1"/>
  <c r="D537" i="1"/>
  <c r="C537" i="1"/>
  <c r="H537" i="1" s="1"/>
  <c r="D536" i="1"/>
  <c r="C536" i="1"/>
  <c r="H536" i="1" s="1"/>
  <c r="D535" i="1"/>
  <c r="C535" i="1"/>
  <c r="H535" i="1" s="1"/>
  <c r="D534" i="1"/>
  <c r="C534" i="1"/>
  <c r="H534" i="1" s="1"/>
  <c r="D533" i="1"/>
  <c r="C533" i="1"/>
  <c r="H533" i="1" s="1"/>
  <c r="D532" i="1"/>
  <c r="C532" i="1"/>
  <c r="H532" i="1" s="1"/>
  <c r="D531" i="1"/>
  <c r="C531" i="1"/>
  <c r="H531" i="1" s="1"/>
  <c r="D530" i="1"/>
  <c r="C530" i="1"/>
  <c r="H530" i="1" s="1"/>
  <c r="D528" i="1"/>
  <c r="C528" i="1"/>
  <c r="H528" i="1" s="1"/>
  <c r="D527" i="1"/>
  <c r="C527" i="1"/>
  <c r="H527" i="1" s="1"/>
  <c r="D526" i="1"/>
  <c r="C526" i="1"/>
  <c r="H526" i="1" s="1"/>
  <c r="D525" i="1"/>
  <c r="C525" i="1"/>
  <c r="H525" i="1" s="1"/>
  <c r="D524" i="1"/>
  <c r="C524" i="1"/>
  <c r="H524" i="1" s="1"/>
  <c r="D523" i="1"/>
  <c r="C523" i="1"/>
  <c r="H523" i="1" s="1"/>
  <c r="D521" i="1"/>
  <c r="C521" i="1"/>
  <c r="H521" i="1" s="1"/>
  <c r="D520" i="1"/>
  <c r="C520" i="1"/>
  <c r="H520" i="1" s="1"/>
  <c r="D519" i="1"/>
  <c r="C519" i="1"/>
  <c r="H519" i="1" s="1"/>
  <c r="D518" i="1"/>
  <c r="C518" i="1"/>
  <c r="H518" i="1" s="1"/>
  <c r="D517" i="1"/>
  <c r="C517" i="1"/>
  <c r="H517" i="1" s="1"/>
  <c r="C516" i="1"/>
  <c r="D515" i="1"/>
  <c r="C515" i="1"/>
  <c r="H515" i="1" s="1"/>
  <c r="D514" i="1"/>
  <c r="C514" i="1"/>
  <c r="H514" i="1" s="1"/>
  <c r="D513" i="1"/>
  <c r="C513" i="1"/>
  <c r="H513" i="1" s="1"/>
  <c r="D512" i="1"/>
  <c r="C512" i="1"/>
  <c r="H512" i="1" s="1"/>
  <c r="D511" i="1"/>
  <c r="C511" i="1"/>
  <c r="H511" i="1" s="1"/>
  <c r="C510" i="1"/>
  <c r="D508" i="1"/>
  <c r="C508" i="1"/>
  <c r="H508" i="1" s="1"/>
  <c r="D507" i="1"/>
  <c r="C507" i="1"/>
  <c r="H507" i="1" s="1"/>
  <c r="D506" i="1"/>
  <c r="C506" i="1"/>
  <c r="H506" i="1" s="1"/>
  <c r="D505" i="1"/>
  <c r="C505" i="1"/>
  <c r="H505" i="1" s="1"/>
  <c r="D504" i="1"/>
  <c r="C504" i="1"/>
  <c r="H504" i="1" s="1"/>
  <c r="D503" i="1"/>
  <c r="C503" i="1"/>
  <c r="H503" i="1" s="1"/>
  <c r="D502" i="1"/>
  <c r="C502" i="1"/>
  <c r="H502" i="1" s="1"/>
  <c r="D501" i="1"/>
  <c r="C501" i="1"/>
  <c r="H501" i="1" s="1"/>
  <c r="D500" i="1"/>
  <c r="C500" i="1"/>
  <c r="H500" i="1" s="1"/>
  <c r="D499" i="1"/>
  <c r="C499" i="1"/>
  <c r="H499" i="1" s="1"/>
  <c r="D498" i="1"/>
  <c r="C498" i="1"/>
  <c r="H498" i="1" s="1"/>
  <c r="D497" i="1"/>
  <c r="C497" i="1"/>
  <c r="D496" i="1"/>
  <c r="C496" i="1"/>
  <c r="H496" i="1" s="1"/>
  <c r="D495" i="1"/>
  <c r="C495" i="1"/>
  <c r="H495" i="1" s="1"/>
  <c r="D494" i="1"/>
  <c r="C494" i="1"/>
  <c r="H494" i="1" s="1"/>
  <c r="D493" i="1"/>
  <c r="C493" i="1"/>
  <c r="H493" i="1" s="1"/>
  <c r="D492" i="1"/>
  <c r="C492" i="1"/>
  <c r="H492" i="1" s="1"/>
  <c r="D491" i="1"/>
  <c r="C491" i="1"/>
  <c r="H491" i="1" s="1"/>
  <c r="D490" i="1"/>
  <c r="C490" i="1"/>
  <c r="H490" i="1" s="1"/>
  <c r="D489" i="1"/>
  <c r="C489" i="1"/>
  <c r="D488" i="1"/>
  <c r="C488" i="1"/>
  <c r="H488" i="1" s="1"/>
  <c r="D487" i="1"/>
  <c r="C487" i="1"/>
  <c r="H487" i="1" s="1"/>
  <c r="D486" i="1"/>
  <c r="C486" i="1"/>
  <c r="H486" i="1" s="1"/>
  <c r="D485" i="1"/>
  <c r="C485" i="1"/>
  <c r="H485" i="1" s="1"/>
  <c r="D484" i="1"/>
  <c r="C484" i="1"/>
  <c r="H484" i="1" s="1"/>
  <c r="D483" i="1"/>
  <c r="C483" i="1"/>
  <c r="H483" i="1" s="1"/>
  <c r="D482" i="1"/>
  <c r="C482" i="1"/>
  <c r="H482" i="1" s="1"/>
  <c r="D481" i="1"/>
  <c r="C481" i="1"/>
  <c r="H481" i="1" s="1"/>
  <c r="D480" i="1"/>
  <c r="C480" i="1"/>
  <c r="H480" i="1" s="1"/>
  <c r="D479" i="1"/>
  <c r="C479" i="1"/>
  <c r="H479" i="1" s="1"/>
  <c r="D477" i="1"/>
  <c r="C477" i="1"/>
  <c r="H477" i="1" s="1"/>
  <c r="D476" i="1"/>
  <c r="C476" i="1"/>
  <c r="H476" i="1" s="1"/>
  <c r="D475" i="1"/>
  <c r="C475" i="1"/>
  <c r="H475" i="1" s="1"/>
  <c r="D474" i="1"/>
  <c r="C474" i="1"/>
  <c r="H474" i="1" s="1"/>
  <c r="D473" i="1"/>
  <c r="C473" i="1"/>
  <c r="H473" i="1" s="1"/>
  <c r="D472" i="1"/>
  <c r="C472" i="1"/>
  <c r="H472" i="1" s="1"/>
  <c r="D471" i="1"/>
  <c r="C471" i="1"/>
  <c r="H471" i="1" s="1"/>
  <c r="D470" i="1"/>
  <c r="C470" i="1"/>
  <c r="H470" i="1" s="1"/>
  <c r="D469" i="1"/>
  <c r="C469" i="1"/>
  <c r="H469" i="1" s="1"/>
  <c r="D468" i="1"/>
  <c r="C468" i="1"/>
  <c r="H468" i="1" s="1"/>
  <c r="D467" i="1"/>
  <c r="C467" i="1"/>
  <c r="H467" i="1" s="1"/>
  <c r="C466" i="1"/>
  <c r="D465" i="1"/>
  <c r="C465" i="1"/>
  <c r="H465" i="1" s="1"/>
  <c r="D464" i="1"/>
  <c r="C464" i="1"/>
  <c r="H464" i="1" s="1"/>
  <c r="D463" i="1"/>
  <c r="C463" i="1"/>
  <c r="H463" i="1" s="1"/>
  <c r="D462" i="1"/>
  <c r="C462" i="1"/>
  <c r="H462" i="1" s="1"/>
  <c r="D461" i="1"/>
  <c r="C461" i="1"/>
  <c r="H461" i="1" s="1"/>
  <c r="D460" i="1"/>
  <c r="C460" i="1"/>
  <c r="H460" i="1" s="1"/>
  <c r="D459" i="1"/>
  <c r="C459" i="1"/>
  <c r="H459" i="1" s="1"/>
  <c r="D458" i="1"/>
  <c r="C458" i="1"/>
  <c r="H458" i="1" s="1"/>
  <c r="D457" i="1"/>
  <c r="C457" i="1"/>
  <c r="H457" i="1" s="1"/>
  <c r="D456" i="1"/>
  <c r="C456" i="1"/>
  <c r="H456" i="1" s="1"/>
  <c r="D455" i="1"/>
  <c r="C455" i="1"/>
  <c r="H455" i="1" s="1"/>
  <c r="D454" i="1"/>
  <c r="C454" i="1"/>
  <c r="H454" i="1" s="1"/>
  <c r="D453" i="1"/>
  <c r="D452" i="1"/>
  <c r="C452" i="1"/>
  <c r="H452" i="1" s="1"/>
  <c r="D451" i="1"/>
  <c r="C451" i="1"/>
  <c r="H451" i="1" s="1"/>
  <c r="D450" i="1"/>
  <c r="C450" i="1"/>
  <c r="H450" i="1" s="1"/>
  <c r="C449" i="1"/>
  <c r="D448" i="1"/>
  <c r="C448" i="1"/>
  <c r="H448" i="1" s="1"/>
  <c r="D447" i="1"/>
  <c r="C447" i="1"/>
  <c r="H447" i="1" s="1"/>
  <c r="D446" i="1"/>
  <c r="C446" i="1"/>
  <c r="H446" i="1" s="1"/>
  <c r="D445" i="1"/>
  <c r="C445" i="1"/>
  <c r="H445" i="1" s="1"/>
  <c r="D444" i="1"/>
  <c r="C444" i="1"/>
  <c r="H444" i="1" s="1"/>
  <c r="D443" i="1"/>
  <c r="C443" i="1"/>
  <c r="H443" i="1" s="1"/>
  <c r="D442" i="1"/>
  <c r="C442" i="1"/>
  <c r="H442" i="1" s="1"/>
  <c r="D441" i="1"/>
  <c r="C441" i="1"/>
  <c r="H441" i="1" s="1"/>
  <c r="D440" i="1"/>
  <c r="C440" i="1"/>
  <c r="H440" i="1" s="1"/>
  <c r="D439" i="1"/>
  <c r="C439" i="1"/>
  <c r="H439" i="1" s="1"/>
  <c r="D438" i="1"/>
  <c r="C438" i="1"/>
  <c r="H438" i="1" s="1"/>
  <c r="D437" i="1"/>
  <c r="C437" i="1"/>
  <c r="H437" i="1" s="1"/>
  <c r="D435" i="1"/>
  <c r="C435" i="1"/>
  <c r="H435" i="1" s="1"/>
  <c r="D434" i="1"/>
  <c r="C434" i="1"/>
  <c r="H434" i="1" s="1"/>
  <c r="D433" i="1"/>
  <c r="C433" i="1"/>
  <c r="H433" i="1" s="1"/>
  <c r="D432" i="1"/>
  <c r="C432" i="1"/>
  <c r="H432" i="1" s="1"/>
  <c r="D431" i="1"/>
  <c r="C431" i="1"/>
  <c r="H431" i="1" s="1"/>
  <c r="D430" i="1"/>
  <c r="C430" i="1"/>
  <c r="H430" i="1" s="1"/>
  <c r="D428" i="1"/>
  <c r="C428" i="1"/>
  <c r="H428" i="1" s="1"/>
  <c r="D427" i="1"/>
  <c r="C427" i="1"/>
  <c r="H427" i="1" s="1"/>
  <c r="D426" i="1"/>
  <c r="C426" i="1"/>
  <c r="H426" i="1" s="1"/>
  <c r="D425" i="1"/>
  <c r="C425" i="1"/>
  <c r="H425" i="1" s="1"/>
  <c r="D424" i="1"/>
  <c r="C424" i="1"/>
  <c r="H424" i="1" s="1"/>
  <c r="D423" i="1"/>
  <c r="C423" i="1"/>
  <c r="H423" i="1" s="1"/>
  <c r="D422" i="1"/>
  <c r="C422" i="1"/>
  <c r="H422" i="1" s="1"/>
  <c r="D421" i="1"/>
  <c r="C421" i="1"/>
  <c r="H421" i="1" s="1"/>
  <c r="D420" i="1"/>
  <c r="C420" i="1"/>
  <c r="H420" i="1" s="1"/>
  <c r="D419" i="1"/>
  <c r="C419" i="1"/>
  <c r="H419" i="1" s="1"/>
  <c r="D418" i="1"/>
  <c r="C418" i="1"/>
  <c r="H418" i="1" s="1"/>
  <c r="D417" i="1"/>
  <c r="C417" i="1"/>
  <c r="H417" i="1" s="1"/>
  <c r="C413" i="1"/>
  <c r="D412" i="1"/>
  <c r="C412" i="1"/>
  <c r="D411" i="1"/>
  <c r="C411" i="1"/>
  <c r="H411" i="1" s="1"/>
  <c r="D406" i="1"/>
  <c r="C406" i="1"/>
  <c r="H406" i="1" s="1"/>
  <c r="D405" i="1"/>
  <c r="C405" i="1"/>
  <c r="D404" i="1"/>
  <c r="C404" i="1"/>
  <c r="D401" i="1"/>
  <c r="C401" i="1"/>
  <c r="H401" i="1" s="1"/>
  <c r="D400" i="1"/>
  <c r="C400" i="1"/>
  <c r="H400" i="1" s="1"/>
  <c r="D399" i="1"/>
  <c r="C399" i="1"/>
  <c r="H399" i="1" s="1"/>
  <c r="D398" i="1"/>
  <c r="C398" i="1"/>
  <c r="H398" i="1" s="1"/>
  <c r="C397" i="1"/>
  <c r="D396" i="1"/>
  <c r="C396" i="1"/>
  <c r="H396" i="1" s="1"/>
  <c r="D395" i="1"/>
  <c r="C395" i="1"/>
  <c r="H395" i="1" s="1"/>
  <c r="D394" i="1"/>
  <c r="C394" i="1"/>
  <c r="H394" i="1" s="1"/>
  <c r="D393" i="1"/>
  <c r="C393" i="1"/>
  <c r="H393" i="1" s="1"/>
  <c r="D390" i="1"/>
  <c r="C390" i="1"/>
  <c r="H390" i="1" s="1"/>
  <c r="D389" i="1"/>
  <c r="C389" i="1"/>
  <c r="H389" i="1" s="1"/>
  <c r="D388" i="1"/>
  <c r="C388" i="1"/>
  <c r="H388" i="1" s="1"/>
  <c r="D387" i="1"/>
  <c r="C387" i="1"/>
  <c r="H387" i="1" s="1"/>
  <c r="D386" i="1"/>
  <c r="C386" i="1"/>
  <c r="H386" i="1" s="1"/>
  <c r="D385" i="1"/>
  <c r="C385" i="1"/>
  <c r="H385" i="1" s="1"/>
  <c r="D384" i="1"/>
  <c r="C384" i="1"/>
  <c r="H384" i="1" s="1"/>
  <c r="D383" i="1"/>
  <c r="C383" i="1"/>
  <c r="H383" i="1" s="1"/>
  <c r="D382" i="1"/>
  <c r="C382" i="1"/>
  <c r="H382" i="1" s="1"/>
  <c r="D381" i="1"/>
  <c r="C381" i="1"/>
  <c r="H381" i="1" s="1"/>
  <c r="D380" i="1"/>
  <c r="C380" i="1"/>
  <c r="H380" i="1" s="1"/>
  <c r="D379" i="1"/>
  <c r="C379" i="1"/>
  <c r="H379" i="1" s="1"/>
  <c r="D378" i="1"/>
  <c r="C378" i="1"/>
  <c r="H378" i="1" s="1"/>
  <c r="D377" i="1"/>
  <c r="C377" i="1"/>
  <c r="H377" i="1" s="1"/>
  <c r="D376" i="1"/>
  <c r="C376" i="1"/>
  <c r="H376" i="1" s="1"/>
  <c r="D375" i="1"/>
  <c r="C375" i="1"/>
  <c r="H375" i="1" s="1"/>
  <c r="D374" i="1"/>
  <c r="C374" i="1"/>
  <c r="H374" i="1" s="1"/>
  <c r="D372" i="1"/>
  <c r="C372" i="1"/>
  <c r="H372" i="1" s="1"/>
  <c r="D371" i="1"/>
  <c r="C371" i="1"/>
  <c r="H371" i="1" s="1"/>
  <c r="D370" i="1"/>
  <c r="C370" i="1"/>
  <c r="H370" i="1" s="1"/>
  <c r="D369" i="1"/>
  <c r="C369" i="1"/>
  <c r="H369" i="1" s="1"/>
  <c r="D368" i="1"/>
  <c r="C368" i="1"/>
  <c r="H368" i="1" s="1"/>
  <c r="D367" i="1"/>
  <c r="C367" i="1"/>
  <c r="H367" i="1" s="1"/>
  <c r="D366" i="1"/>
  <c r="C366" i="1"/>
  <c r="H366" i="1" s="1"/>
  <c r="D365" i="1"/>
  <c r="C365" i="1"/>
  <c r="H365" i="1" s="1"/>
  <c r="D364" i="1"/>
  <c r="C364" i="1"/>
  <c r="H364" i="1" s="1"/>
  <c r="D363" i="1"/>
  <c r="C363" i="1"/>
  <c r="H363" i="1" s="1"/>
  <c r="D362" i="1"/>
  <c r="C362" i="1"/>
  <c r="H362" i="1" s="1"/>
  <c r="D361" i="1"/>
  <c r="C361" i="1"/>
  <c r="H361" i="1" s="1"/>
  <c r="D360" i="1"/>
  <c r="C360" i="1"/>
  <c r="H360" i="1" s="1"/>
  <c r="D359" i="1"/>
  <c r="C359" i="1"/>
  <c r="H359" i="1" s="1"/>
  <c r="D358" i="1"/>
  <c r="D357" i="1"/>
  <c r="C357" i="1"/>
  <c r="H357" i="1" s="1"/>
  <c r="D356" i="1"/>
  <c r="C356" i="1"/>
  <c r="H356" i="1" s="1"/>
  <c r="D355" i="1"/>
  <c r="C355" i="1"/>
  <c r="H355" i="1" s="1"/>
  <c r="D354" i="1"/>
  <c r="C354" i="1"/>
  <c r="H354" i="1" s="1"/>
  <c r="D353" i="1"/>
  <c r="C353" i="1"/>
  <c r="H353" i="1" s="1"/>
  <c r="D352" i="1"/>
  <c r="C352" i="1"/>
  <c r="H352" i="1" s="1"/>
  <c r="D351" i="1"/>
  <c r="C351" i="1"/>
  <c r="H351" i="1" s="1"/>
  <c r="D350" i="1"/>
  <c r="C350" i="1"/>
  <c r="H350" i="1" s="1"/>
  <c r="D349" i="1"/>
  <c r="C349" i="1"/>
  <c r="H349" i="1" s="1"/>
  <c r="D348" i="1"/>
  <c r="C348" i="1"/>
  <c r="H348" i="1" s="1"/>
  <c r="D347" i="1"/>
  <c r="C347" i="1"/>
  <c r="H347" i="1" s="1"/>
  <c r="D346" i="1"/>
  <c r="D344" i="1"/>
  <c r="C344" i="1"/>
  <c r="H344" i="1" s="1"/>
  <c r="D342" i="1"/>
  <c r="C342" i="1"/>
  <c r="H342" i="1" s="1"/>
  <c r="D341" i="1"/>
  <c r="C341" i="1"/>
  <c r="H341" i="1" s="1"/>
  <c r="D340" i="1"/>
  <c r="C340" i="1"/>
  <c r="H340" i="1" s="1"/>
  <c r="D339" i="1"/>
  <c r="D338" i="1"/>
  <c r="C338" i="1"/>
  <c r="H338" i="1" s="1"/>
  <c r="D337" i="1"/>
  <c r="C337" i="1"/>
  <c r="H337" i="1" s="1"/>
  <c r="D336" i="1"/>
  <c r="C336" i="1"/>
  <c r="H336" i="1" s="1"/>
  <c r="D335" i="1"/>
  <c r="C335" i="1"/>
  <c r="H335" i="1" s="1"/>
  <c r="D334" i="1"/>
  <c r="C334" i="1"/>
  <c r="H334" i="1" s="1"/>
  <c r="D333" i="1"/>
  <c r="C333" i="1"/>
  <c r="H333" i="1" s="1"/>
  <c r="D332" i="1"/>
  <c r="C332" i="1"/>
  <c r="H332" i="1" s="1"/>
  <c r="D331" i="1"/>
  <c r="C331" i="1"/>
  <c r="H331" i="1" s="1"/>
  <c r="D330" i="1"/>
  <c r="C330" i="1"/>
  <c r="H330" i="1" s="1"/>
  <c r="D329" i="1"/>
  <c r="C329" i="1"/>
  <c r="H329" i="1" s="1"/>
  <c r="D328" i="1"/>
  <c r="C328" i="1"/>
  <c r="H328" i="1" s="1"/>
  <c r="D327" i="1"/>
  <c r="C327" i="1"/>
  <c r="H327" i="1" s="1"/>
  <c r="D326" i="1"/>
  <c r="C326" i="1"/>
  <c r="H326" i="1" s="1"/>
  <c r="D325" i="1"/>
  <c r="C325" i="1"/>
  <c r="H325" i="1" s="1"/>
  <c r="D324" i="1"/>
  <c r="C324" i="1"/>
  <c r="H324" i="1" s="1"/>
  <c r="D323" i="1"/>
  <c r="C323" i="1"/>
  <c r="H323" i="1" s="1"/>
  <c r="D322" i="1"/>
  <c r="C322" i="1"/>
  <c r="H322" i="1" s="1"/>
  <c r="D321" i="1"/>
  <c r="C321" i="1"/>
  <c r="H321" i="1" s="1"/>
  <c r="D320" i="1"/>
  <c r="C320" i="1"/>
  <c r="H320" i="1" s="1"/>
  <c r="D319" i="1"/>
  <c r="C319" i="1"/>
  <c r="H319" i="1" s="1"/>
  <c r="D318" i="1"/>
  <c r="C318" i="1"/>
  <c r="H318" i="1" s="1"/>
  <c r="D317" i="1"/>
  <c r="C317" i="1"/>
  <c r="H317" i="1" s="1"/>
  <c r="D316" i="1"/>
  <c r="C316" i="1"/>
  <c r="H316" i="1" s="1"/>
  <c r="D315" i="1"/>
  <c r="C315" i="1"/>
  <c r="H315" i="1" s="1"/>
  <c r="D314" i="1"/>
  <c r="C314" i="1"/>
  <c r="H314" i="1" s="1"/>
  <c r="D313" i="1"/>
  <c r="C313" i="1"/>
  <c r="H313" i="1" s="1"/>
  <c r="D312" i="1"/>
  <c r="C312" i="1"/>
  <c r="H312" i="1" s="1"/>
  <c r="D311" i="1"/>
  <c r="C311" i="1"/>
  <c r="H311" i="1" s="1"/>
  <c r="D310" i="1"/>
  <c r="C310" i="1"/>
  <c r="H310" i="1" s="1"/>
  <c r="D309" i="1"/>
  <c r="C309" i="1"/>
  <c r="H309" i="1" s="1"/>
  <c r="D308" i="1"/>
  <c r="C308" i="1"/>
  <c r="H308" i="1" s="1"/>
  <c r="D307" i="1"/>
  <c r="C307" i="1"/>
  <c r="H307" i="1" s="1"/>
  <c r="D306" i="1"/>
  <c r="D305" i="1"/>
  <c r="C305" i="1"/>
  <c r="H305" i="1" s="1"/>
  <c r="D304" i="1"/>
  <c r="C304" i="1"/>
  <c r="H304" i="1" s="1"/>
  <c r="D303" i="1"/>
  <c r="C303" i="1"/>
  <c r="H303" i="1" s="1"/>
  <c r="D302" i="1"/>
  <c r="C302" i="1"/>
  <c r="H302" i="1" s="1"/>
  <c r="D301" i="1"/>
  <c r="C301" i="1"/>
  <c r="H301" i="1" s="1"/>
  <c r="D300" i="1"/>
  <c r="C300" i="1"/>
  <c r="H300" i="1" s="1"/>
  <c r="D299" i="1"/>
  <c r="C299" i="1"/>
  <c r="H299" i="1" s="1"/>
  <c r="D298" i="1"/>
  <c r="C298" i="1"/>
  <c r="H298" i="1" s="1"/>
  <c r="D297" i="1"/>
  <c r="C297" i="1"/>
  <c r="H297" i="1" s="1"/>
  <c r="D296" i="1"/>
  <c r="C296" i="1"/>
  <c r="H296" i="1" s="1"/>
  <c r="C295" i="1"/>
  <c r="D294" i="1"/>
  <c r="C294" i="1"/>
  <c r="H294" i="1" s="1"/>
  <c r="D292" i="1"/>
  <c r="C292" i="1"/>
  <c r="H292" i="1" s="1"/>
  <c r="D291" i="1"/>
  <c r="C291" i="1"/>
  <c r="D290" i="1"/>
  <c r="C290" i="1"/>
  <c r="H290" i="1" s="1"/>
  <c r="D289" i="1"/>
  <c r="C289" i="1"/>
  <c r="H289" i="1" s="1"/>
  <c r="D288" i="1"/>
  <c r="C288" i="1"/>
  <c r="H288" i="1" s="1"/>
  <c r="D284" i="1"/>
  <c r="C284" i="1"/>
  <c r="H284" i="1" s="1"/>
  <c r="D283" i="1"/>
  <c r="C283" i="1"/>
  <c r="H283" i="1" s="1"/>
  <c r="D282" i="1"/>
  <c r="C282" i="1"/>
  <c r="H282" i="1" s="1"/>
  <c r="D281" i="1"/>
  <c r="C281" i="1"/>
  <c r="H281" i="1" s="1"/>
  <c r="D280" i="1"/>
  <c r="C280" i="1"/>
  <c r="H280" i="1" s="1"/>
  <c r="D279" i="1"/>
  <c r="C279" i="1"/>
  <c r="H279" i="1" s="1"/>
  <c r="D278" i="1"/>
  <c r="C278" i="1"/>
  <c r="H278" i="1" s="1"/>
  <c r="D277" i="1"/>
  <c r="C277" i="1"/>
  <c r="H277" i="1" s="1"/>
  <c r="D276" i="1"/>
  <c r="C276" i="1"/>
  <c r="H276" i="1" s="1"/>
  <c r="D275" i="1"/>
  <c r="C275" i="1"/>
  <c r="H275" i="1" s="1"/>
  <c r="D274" i="1"/>
  <c r="C274" i="1"/>
  <c r="H274" i="1" s="1"/>
  <c r="D273" i="1"/>
  <c r="C273" i="1"/>
  <c r="H273" i="1" s="1"/>
  <c r="D272" i="1"/>
  <c r="C272" i="1"/>
  <c r="H272" i="1" s="1"/>
  <c r="D271" i="1"/>
  <c r="C271" i="1"/>
  <c r="H271" i="1" s="1"/>
  <c r="D270" i="1"/>
  <c r="C270" i="1"/>
  <c r="H270" i="1" s="1"/>
  <c r="D269" i="1"/>
  <c r="C269" i="1"/>
  <c r="H269" i="1" s="1"/>
  <c r="D268" i="1"/>
  <c r="C268" i="1"/>
  <c r="H268" i="1" s="1"/>
  <c r="D267" i="1"/>
  <c r="C267" i="1"/>
  <c r="H267" i="1" s="1"/>
  <c r="D266" i="1"/>
  <c r="C266" i="1"/>
  <c r="H266" i="1" s="1"/>
  <c r="D265" i="1"/>
  <c r="C265" i="1"/>
  <c r="H265" i="1" s="1"/>
  <c r="D264" i="1"/>
  <c r="C264" i="1"/>
  <c r="H264" i="1" s="1"/>
  <c r="D263" i="1"/>
  <c r="C263" i="1"/>
  <c r="H263" i="1" s="1"/>
  <c r="D262" i="1"/>
  <c r="C262" i="1"/>
  <c r="H262" i="1" s="1"/>
  <c r="D261" i="1"/>
  <c r="C261" i="1"/>
  <c r="H261" i="1" s="1"/>
  <c r="D260" i="1"/>
  <c r="C260" i="1"/>
  <c r="H260" i="1" s="1"/>
  <c r="D259" i="1"/>
  <c r="D258" i="1"/>
  <c r="C258" i="1"/>
  <c r="H258" i="1" s="1"/>
  <c r="D257" i="1"/>
  <c r="C257" i="1"/>
  <c r="H257" i="1" s="1"/>
  <c r="D256" i="1"/>
  <c r="C256" i="1"/>
  <c r="H256" i="1" s="1"/>
  <c r="D255" i="1"/>
  <c r="C255" i="1"/>
  <c r="H255" i="1" s="1"/>
  <c r="D254" i="1"/>
  <c r="C254" i="1"/>
  <c r="H254" i="1" s="1"/>
  <c r="D253" i="1"/>
  <c r="C253" i="1"/>
  <c r="H253" i="1" s="1"/>
  <c r="D252" i="1"/>
  <c r="C252" i="1"/>
  <c r="H252" i="1" s="1"/>
  <c r="D251" i="1"/>
  <c r="C251" i="1"/>
  <c r="H251" i="1" s="1"/>
  <c r="D250" i="1"/>
  <c r="C250" i="1"/>
  <c r="H250" i="1" s="1"/>
  <c r="C249" i="1"/>
  <c r="D247" i="1"/>
  <c r="C247" i="1"/>
  <c r="H247" i="1" s="1"/>
  <c r="D246" i="1"/>
  <c r="C246" i="1"/>
  <c r="H246" i="1" s="1"/>
  <c r="D245" i="1"/>
  <c r="C245" i="1"/>
  <c r="H245" i="1" s="1"/>
  <c r="D244" i="1"/>
  <c r="C244" i="1"/>
  <c r="H244" i="1" s="1"/>
  <c r="D242" i="1"/>
  <c r="C242" i="1"/>
  <c r="H242" i="1" s="1"/>
  <c r="D241" i="1"/>
  <c r="C241" i="1"/>
  <c r="H241" i="1" s="1"/>
  <c r="D240" i="1"/>
  <c r="C240" i="1"/>
  <c r="H240" i="1" s="1"/>
  <c r="D239" i="1"/>
  <c r="C239" i="1"/>
  <c r="H239" i="1" s="1"/>
  <c r="D238" i="1"/>
  <c r="C238" i="1"/>
  <c r="H238" i="1" s="1"/>
  <c r="D237" i="1"/>
  <c r="C237" i="1"/>
  <c r="H237" i="1" s="1"/>
  <c r="C236" i="1"/>
  <c r="D235" i="1"/>
  <c r="C235" i="1"/>
  <c r="H235" i="1" s="1"/>
  <c r="D234" i="1"/>
  <c r="C234" i="1"/>
  <c r="H234" i="1" s="1"/>
  <c r="D233" i="1"/>
  <c r="C233" i="1"/>
  <c r="H233" i="1" s="1"/>
  <c r="D232" i="1"/>
  <c r="C232" i="1"/>
  <c r="H232" i="1" s="1"/>
  <c r="D231" i="1"/>
  <c r="C231" i="1"/>
  <c r="H231" i="1" s="1"/>
  <c r="D230" i="1"/>
  <c r="C230" i="1"/>
  <c r="H230" i="1" s="1"/>
  <c r="D229" i="1"/>
  <c r="C229" i="1"/>
  <c r="H229" i="1" s="1"/>
  <c r="D228" i="1"/>
  <c r="C228" i="1"/>
  <c r="H228" i="1" s="1"/>
  <c r="D227" i="1"/>
  <c r="C227" i="1"/>
  <c r="H227" i="1" s="1"/>
  <c r="D226" i="1"/>
  <c r="C226" i="1"/>
  <c r="H226" i="1" s="1"/>
  <c r="D225" i="1"/>
  <c r="C225" i="1"/>
  <c r="H225" i="1" s="1"/>
  <c r="D224" i="1"/>
  <c r="C224" i="1"/>
  <c r="H224" i="1" s="1"/>
  <c r="D223" i="1"/>
  <c r="C223" i="1"/>
  <c r="H223" i="1" s="1"/>
  <c r="D222" i="1"/>
  <c r="C222" i="1"/>
  <c r="H222" i="1" s="1"/>
  <c r="D221" i="1"/>
  <c r="C221" i="1"/>
  <c r="H221" i="1" s="1"/>
  <c r="D219" i="1"/>
  <c r="C219" i="1"/>
  <c r="H219" i="1" s="1"/>
  <c r="D218" i="1"/>
  <c r="C218" i="1"/>
  <c r="H218" i="1" s="1"/>
  <c r="D217" i="1"/>
  <c r="C217" i="1"/>
  <c r="H217" i="1" s="1"/>
  <c r="D216" i="1"/>
  <c r="C216" i="1"/>
  <c r="H216" i="1" s="1"/>
  <c r="D215" i="1"/>
  <c r="C215" i="1"/>
  <c r="H215" i="1" s="1"/>
  <c r="D214" i="1"/>
  <c r="C214" i="1"/>
  <c r="H214" i="1" s="1"/>
  <c r="D213" i="1"/>
  <c r="C213" i="1"/>
  <c r="H213" i="1" s="1"/>
  <c r="D212" i="1"/>
  <c r="C212" i="1"/>
  <c r="H212" i="1" s="1"/>
  <c r="D210" i="1"/>
  <c r="C210" i="1"/>
  <c r="H210" i="1" s="1"/>
  <c r="D209" i="1"/>
  <c r="C209" i="1"/>
  <c r="H209" i="1" s="1"/>
  <c r="D208" i="1"/>
  <c r="C208" i="1"/>
  <c r="H208" i="1" s="1"/>
  <c r="D207" i="1"/>
  <c r="C207" i="1"/>
  <c r="H207" i="1" s="1"/>
  <c r="D205" i="1"/>
  <c r="C205" i="1"/>
  <c r="H205" i="1" s="1"/>
  <c r="D204" i="1"/>
  <c r="C204" i="1"/>
  <c r="H204" i="1" s="1"/>
  <c r="D203" i="1"/>
  <c r="C203" i="1"/>
  <c r="H203" i="1" s="1"/>
  <c r="D202" i="1"/>
  <c r="C202" i="1"/>
  <c r="H202" i="1" s="1"/>
  <c r="D201" i="1"/>
  <c r="C201" i="1"/>
  <c r="H201" i="1" s="1"/>
  <c r="D200" i="1"/>
  <c r="C200" i="1"/>
  <c r="H200" i="1" s="1"/>
  <c r="D199" i="1"/>
  <c r="C199" i="1"/>
  <c r="H199" i="1" s="1"/>
  <c r="D197" i="1"/>
  <c r="C197" i="1"/>
  <c r="H197" i="1" s="1"/>
  <c r="D196" i="1"/>
  <c r="C196" i="1"/>
  <c r="H196" i="1" s="1"/>
  <c r="D195" i="1"/>
  <c r="C195" i="1"/>
  <c r="H195" i="1" s="1"/>
  <c r="D194" i="1"/>
  <c r="C194" i="1"/>
  <c r="H194" i="1" s="1"/>
  <c r="D193" i="1"/>
  <c r="C193" i="1"/>
  <c r="H193" i="1" s="1"/>
  <c r="D192" i="1"/>
  <c r="D191" i="1"/>
  <c r="C191" i="1"/>
  <c r="H191" i="1" s="1"/>
  <c r="D190" i="1"/>
  <c r="C190" i="1"/>
  <c r="H190" i="1" s="1"/>
  <c r="D189" i="1"/>
  <c r="C189" i="1"/>
  <c r="H189" i="1" s="1"/>
  <c r="D188" i="1"/>
  <c r="C188" i="1"/>
  <c r="H188" i="1" s="1"/>
  <c r="D187" i="1"/>
  <c r="C187" i="1"/>
  <c r="H187" i="1" s="1"/>
  <c r="D186" i="1"/>
  <c r="C186" i="1"/>
  <c r="H186" i="1" s="1"/>
  <c r="D185" i="1"/>
  <c r="C185" i="1"/>
  <c r="H185" i="1" s="1"/>
  <c r="D184" i="1"/>
  <c r="C184" i="1"/>
  <c r="H184" i="1" s="1"/>
  <c r="D183" i="1"/>
  <c r="C183" i="1"/>
  <c r="H183" i="1" s="1"/>
  <c r="D182" i="1"/>
  <c r="C182" i="1"/>
  <c r="H182" i="1" s="1"/>
  <c r="D181" i="1"/>
  <c r="C181" i="1"/>
  <c r="H181" i="1" s="1"/>
  <c r="D180" i="1"/>
  <c r="C180" i="1"/>
  <c r="H180" i="1" s="1"/>
  <c r="D179" i="1"/>
  <c r="C179" i="1"/>
  <c r="H179" i="1" s="1"/>
  <c r="D178" i="1"/>
  <c r="C178" i="1"/>
  <c r="H178" i="1" s="1"/>
  <c r="D177" i="1"/>
  <c r="C177" i="1"/>
  <c r="H177" i="1" s="1"/>
  <c r="D176" i="1"/>
  <c r="C176" i="1"/>
  <c r="H176" i="1" s="1"/>
  <c r="D175" i="1"/>
  <c r="C175" i="1"/>
  <c r="H175" i="1" s="1"/>
  <c r="D174" i="1"/>
  <c r="C174" i="1"/>
  <c r="H174" i="1" s="1"/>
  <c r="D173" i="1"/>
  <c r="C173" i="1"/>
  <c r="H173" i="1" s="1"/>
  <c r="D172" i="1"/>
  <c r="C172" i="1"/>
  <c r="H172" i="1" s="1"/>
  <c r="D171" i="1"/>
  <c r="C171" i="1"/>
  <c r="H171" i="1" s="1"/>
  <c r="D170" i="1"/>
  <c r="C170" i="1"/>
  <c r="H170" i="1" s="1"/>
  <c r="D169" i="1"/>
  <c r="C169" i="1"/>
  <c r="H169" i="1" s="1"/>
  <c r="D168" i="1"/>
  <c r="C168" i="1"/>
  <c r="H168" i="1" s="1"/>
  <c r="D167" i="1"/>
  <c r="C167" i="1"/>
  <c r="D166" i="1"/>
  <c r="C166" i="1"/>
  <c r="H166" i="1" s="1"/>
  <c r="D165" i="1"/>
  <c r="D164" i="1"/>
  <c r="C164" i="1"/>
  <c r="H164" i="1" s="1"/>
  <c r="D163" i="1"/>
  <c r="C163" i="1"/>
  <c r="H163" i="1" s="1"/>
  <c r="D162" i="1"/>
  <c r="C162" i="1"/>
  <c r="H162" i="1" s="1"/>
  <c r="D161" i="1"/>
  <c r="C161" i="1"/>
  <c r="H161" i="1" s="1"/>
  <c r="D160" i="1"/>
  <c r="C160" i="1"/>
  <c r="H160" i="1" s="1"/>
  <c r="D158" i="1"/>
  <c r="C158" i="1"/>
  <c r="H158" i="1" s="1"/>
  <c r="D157" i="1"/>
  <c r="C157" i="1"/>
  <c r="H157" i="1" s="1"/>
  <c r="D156" i="1"/>
  <c r="C156" i="1"/>
  <c r="H156" i="1" s="1"/>
  <c r="D155" i="1"/>
  <c r="C155" i="1"/>
  <c r="H155" i="1" s="1"/>
  <c r="D154" i="1"/>
  <c r="C154" i="1"/>
  <c r="D153" i="1"/>
  <c r="C153" i="1"/>
  <c r="H153" i="1" s="1"/>
  <c r="D152" i="1"/>
  <c r="C152" i="1"/>
  <c r="H152" i="1" s="1"/>
  <c r="D151" i="1"/>
  <c r="C151" i="1"/>
  <c r="H151" i="1" s="1"/>
  <c r="D150" i="1"/>
  <c r="C150" i="1"/>
  <c r="H150" i="1" s="1"/>
  <c r="C149" i="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D135" i="1"/>
  <c r="D134" i="1"/>
  <c r="C134" i="1"/>
  <c r="H134" i="1" s="1"/>
  <c r="D133" i="1"/>
  <c r="C133" i="1"/>
  <c r="H133" i="1" s="1"/>
  <c r="D132" i="1"/>
  <c r="C132" i="1"/>
  <c r="D131" i="1"/>
  <c r="C131" i="1"/>
  <c r="H131" i="1" s="1"/>
  <c r="D130" i="1"/>
  <c r="D128" i="1"/>
  <c r="C128" i="1"/>
  <c r="H128" i="1" s="1"/>
  <c r="D127" i="1"/>
  <c r="C127" i="1"/>
  <c r="H127" i="1" s="1"/>
  <c r="D126" i="1"/>
  <c r="C126" i="1"/>
  <c r="H126" i="1" s="1"/>
  <c r="D125" i="1"/>
  <c r="C125" i="1"/>
  <c r="H125" i="1" s="1"/>
  <c r="D124" i="1"/>
  <c r="C124" i="1"/>
  <c r="H124" i="1" s="1"/>
  <c r="D123" i="1"/>
  <c r="C123" i="1"/>
  <c r="H123" i="1" s="1"/>
  <c r="D122" i="1"/>
  <c r="C122" i="1"/>
  <c r="H122" i="1" s="1"/>
  <c r="D119" i="1"/>
  <c r="C119" i="1"/>
  <c r="H119" i="1" s="1"/>
  <c r="D118" i="1"/>
  <c r="C118" i="1"/>
  <c r="H118" i="1" s="1"/>
  <c r="D117" i="1"/>
  <c r="C117" i="1"/>
  <c r="H117" i="1" s="1"/>
  <c r="D116" i="1"/>
  <c r="C116" i="1"/>
  <c r="H116" i="1" s="1"/>
  <c r="D115" i="1"/>
  <c r="C115" i="1"/>
  <c r="H115" i="1" s="1"/>
  <c r="D114" i="1"/>
  <c r="C114" i="1"/>
  <c r="H114" i="1" s="1"/>
  <c r="D113" i="1"/>
  <c r="C113" i="1"/>
  <c r="H113" i="1" s="1"/>
  <c r="D112" i="1"/>
  <c r="C112" i="1"/>
  <c r="H112" i="1" s="1"/>
  <c r="D111" i="1"/>
  <c r="C111" i="1"/>
  <c r="H111" i="1" s="1"/>
  <c r="D110" i="1"/>
  <c r="C110" i="1"/>
  <c r="H110" i="1" s="1"/>
  <c r="D109" i="1"/>
  <c r="C109" i="1"/>
  <c r="H109" i="1" s="1"/>
  <c r="C108" i="1"/>
  <c r="D107" i="1"/>
  <c r="C107" i="1"/>
  <c r="H107" i="1" s="1"/>
  <c r="D106" i="1"/>
  <c r="C106" i="1"/>
  <c r="H106" i="1" s="1"/>
  <c r="D105" i="1"/>
  <c r="C105" i="1"/>
  <c r="H105" i="1" s="1"/>
  <c r="D104" i="1"/>
  <c r="C104" i="1"/>
  <c r="H104" i="1" s="1"/>
  <c r="D103" i="1"/>
  <c r="C103" i="1"/>
  <c r="H103" i="1" s="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H83" i="1" s="1"/>
  <c r="D82" i="1"/>
  <c r="C82" i="1"/>
  <c r="H82" i="1" s="1"/>
  <c r="D81" i="1"/>
  <c r="C81" i="1"/>
  <c r="H81" i="1" s="1"/>
  <c r="D80" i="1"/>
  <c r="C80" i="1"/>
  <c r="H80" i="1" s="1"/>
  <c r="D79" i="1"/>
  <c r="C79" i="1"/>
  <c r="H79" i="1" s="1"/>
  <c r="C78" i="1"/>
  <c r="D77" i="1"/>
  <c r="C77" i="1"/>
  <c r="H77" i="1" s="1"/>
  <c r="D76" i="1"/>
  <c r="C76" i="1"/>
  <c r="H76" i="1" s="1"/>
  <c r="D75" i="1"/>
  <c r="C75" i="1"/>
  <c r="H75" i="1" s="1"/>
  <c r="D74" i="1"/>
  <c r="C74" i="1"/>
  <c r="H74" i="1" s="1"/>
  <c r="D73" i="1"/>
  <c r="C73" i="1"/>
  <c r="H73" i="1" s="1"/>
  <c r="D72" i="1"/>
  <c r="C72" i="1"/>
  <c r="H72" i="1" s="1"/>
  <c r="D71" i="1"/>
  <c r="C71" i="1"/>
  <c r="H71" i="1" s="1"/>
  <c r="D70" i="1"/>
  <c r="C70" i="1"/>
  <c r="H70" i="1" s="1"/>
  <c r="D69" i="1"/>
  <c r="C69" i="1"/>
  <c r="H69" i="1" s="1"/>
  <c r="D68" i="1"/>
  <c r="C68" i="1"/>
  <c r="H68" i="1" s="1"/>
  <c r="D67" i="1"/>
  <c r="C67" i="1"/>
  <c r="H67" i="1" s="1"/>
  <c r="D66" i="1"/>
  <c r="C66" i="1"/>
  <c r="H66" i="1" s="1"/>
  <c r="D65" i="1"/>
  <c r="C65" i="1"/>
  <c r="D64" i="1"/>
  <c r="C64" i="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H51" i="1" s="1"/>
  <c r="D49" i="1"/>
  <c r="C49" i="1"/>
  <c r="H49" i="1" s="1"/>
  <c r="D48" i="1"/>
  <c r="C48" i="1"/>
  <c r="H48" i="1" s="1"/>
  <c r="D47" i="1"/>
  <c r="C47" i="1"/>
  <c r="H47" i="1" s="1"/>
  <c r="D45" i="1"/>
  <c r="C45" i="1"/>
  <c r="H45" i="1" s="1"/>
  <c r="D44" i="1"/>
  <c r="C44" i="1"/>
  <c r="H44" i="1" s="1"/>
  <c r="D43" i="1"/>
  <c r="C43" i="1"/>
  <c r="H43" i="1" s="1"/>
  <c r="D42" i="1"/>
  <c r="C42" i="1"/>
  <c r="H42" i="1" s="1"/>
  <c r="D41" i="1"/>
  <c r="C41" i="1"/>
  <c r="H41" i="1" s="1"/>
  <c r="D40" i="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D49" i="8" l="1"/>
  <c r="D43" i="8" s="1"/>
  <c r="C1518" i="1" s="1"/>
  <c r="C1576" i="1"/>
  <c r="H1576" i="1" s="1"/>
  <c r="D24" i="8"/>
  <c r="C1499" i="1" s="1"/>
  <c r="H1499" i="1" s="1"/>
  <c r="D6" i="8"/>
  <c r="C1481" i="1" s="1"/>
  <c r="H1481" i="1" s="1"/>
  <c r="C1483" i="1"/>
  <c r="H1483" i="1" s="1"/>
  <c r="E283" i="9"/>
  <c r="B283" i="9" s="1"/>
  <c r="H644" i="1"/>
  <c r="H643" i="1"/>
  <c r="F652" i="4"/>
  <c r="H1006" i="1"/>
  <c r="H1156" i="1"/>
  <c r="H1155" i="1"/>
  <c r="E39" i="9"/>
  <c r="B39" i="9" s="1"/>
  <c r="H154" i="1"/>
  <c r="H132" i="1"/>
  <c r="H65" i="1"/>
  <c r="E50" i="4"/>
  <c r="D46" i="1" s="1"/>
  <c r="F68" i="4"/>
  <c r="H64" i="1"/>
  <c r="E5" i="7"/>
  <c r="D1437" i="1"/>
  <c r="H1437" i="1"/>
  <c r="D5" i="7"/>
  <c r="C1436" i="1" s="1"/>
  <c r="H1409" i="1"/>
  <c r="F115" i="6"/>
  <c r="E114" i="6"/>
  <c r="I27" i="3" s="1"/>
  <c r="D114" i="6"/>
  <c r="F78" i="5"/>
  <c r="H291" i="1"/>
  <c r="H413" i="1"/>
  <c r="H1124" i="1"/>
  <c r="H1232" i="1"/>
  <c r="H1240" i="1"/>
  <c r="H997" i="1"/>
  <c r="D1223" i="1"/>
  <c r="G1223" i="1" s="1"/>
  <c r="H1225" i="1"/>
  <c r="E281" i="9"/>
  <c r="B281" i="9" s="1"/>
  <c r="D245" i="5"/>
  <c r="C1222" i="1" s="1"/>
  <c r="H1222" i="1" s="1"/>
  <c r="E279" i="9"/>
  <c r="B279" i="9" s="1"/>
  <c r="C1007" i="1"/>
  <c r="H1007" i="1" s="1"/>
  <c r="C986" i="1"/>
  <c r="H986" i="1" s="1"/>
  <c r="H669" i="1"/>
  <c r="H671" i="1"/>
  <c r="E30" i="9"/>
  <c r="B30" i="9" s="1"/>
  <c r="H668" i="1"/>
  <c r="E29" i="9"/>
  <c r="B29" i="9" s="1"/>
  <c r="E274" i="9"/>
  <c r="B274" i="9" s="1"/>
  <c r="F265" i="9"/>
  <c r="B265" i="9" s="1"/>
  <c r="E145" i="9"/>
  <c r="B145" i="9" s="1"/>
  <c r="H951" i="1"/>
  <c r="H890" i="1"/>
  <c r="E103" i="9"/>
  <c r="B103" i="9" s="1"/>
  <c r="C645" i="1"/>
  <c r="H645" i="1" s="1"/>
  <c r="D643" i="4"/>
  <c r="F643" i="4" s="1"/>
  <c r="C192" i="1"/>
  <c r="H192" i="1" s="1"/>
  <c r="B220" i="9"/>
  <c r="C121" i="1"/>
  <c r="B219" i="9"/>
  <c r="F243" i="9"/>
  <c r="B243" i="9" s="1"/>
  <c r="H883" i="1"/>
  <c r="F246" i="9"/>
  <c r="B246" i="9" s="1"/>
  <c r="H497" i="1"/>
  <c r="F502" i="4"/>
  <c r="E107" i="9"/>
  <c r="B107" i="9" s="1"/>
  <c r="H167" i="1"/>
  <c r="E163" i="4"/>
  <c r="D159" i="1" s="1"/>
  <c r="F169" i="4"/>
  <c r="H165" i="1"/>
  <c r="F217" i="9"/>
  <c r="B217" i="9" s="1"/>
  <c r="E152" i="4"/>
  <c r="D148" i="1" s="1"/>
  <c r="H149" i="1"/>
  <c r="H631" i="1"/>
  <c r="H405" i="1"/>
  <c r="H404" i="1"/>
  <c r="E643" i="4"/>
  <c r="D637" i="1" s="1"/>
  <c r="H412" i="1"/>
  <c r="F216" i="9"/>
  <c r="B216" i="9" s="1"/>
  <c r="E26" i="9"/>
  <c r="B26" i="9" s="1"/>
  <c r="F214" i="9"/>
  <c r="B214" i="9" s="1"/>
  <c r="E484" i="4"/>
  <c r="D478" i="1" s="1"/>
  <c r="H489" i="1"/>
  <c r="H1223" i="1"/>
  <c r="E280" i="9"/>
  <c r="B280" i="9" s="1"/>
  <c r="H1224" i="1"/>
  <c r="E238" i="5"/>
  <c r="H1216" i="1"/>
  <c r="H1217" i="1"/>
  <c r="F239" i="5"/>
  <c r="H1165" i="1"/>
  <c r="H1160" i="1"/>
  <c r="D1157" i="1"/>
  <c r="H1157" i="1" s="1"/>
  <c r="E284" i="9"/>
  <c r="B284" i="9" s="1"/>
  <c r="H1018" i="1"/>
  <c r="E12" i="5"/>
  <c r="E7" i="5" s="1"/>
  <c r="E6" i="5" s="1"/>
  <c r="F35" i="5"/>
  <c r="D3" i="1"/>
  <c r="F124" i="4"/>
  <c r="C120" i="1"/>
  <c r="H120" i="1" s="1"/>
  <c r="D415" i="1"/>
  <c r="H236" i="1"/>
  <c r="F397" i="4"/>
  <c r="D396" i="4"/>
  <c r="D1047" i="1"/>
  <c r="F216" i="4"/>
  <c r="D215" i="4"/>
  <c r="H516" i="1"/>
  <c r="C568" i="1"/>
  <c r="H568" i="1" s="1"/>
  <c r="F364" i="4"/>
  <c r="D363" i="4"/>
  <c r="E625" i="4"/>
  <c r="D619" i="1" s="1"/>
  <c r="H619" i="1" s="1"/>
  <c r="B122" i="9"/>
  <c r="D121" i="1"/>
  <c r="H121" i="1" s="1"/>
  <c r="D416" i="1"/>
  <c r="D224" i="4"/>
  <c r="B98" i="9"/>
  <c r="B158" i="9"/>
  <c r="H623" i="1"/>
  <c r="F568" i="4"/>
  <c r="D567" i="4"/>
  <c r="D580" i="4"/>
  <c r="B82" i="9"/>
  <c r="H249" i="1"/>
  <c r="H1048" i="1"/>
  <c r="C1056" i="1"/>
  <c r="H1056" i="1" s="1"/>
  <c r="F134" i="4"/>
  <c r="D133" i="4"/>
  <c r="D1048" i="1"/>
  <c r="G1048" i="1" s="1"/>
  <c r="D163" i="4"/>
  <c r="C392" i="1"/>
  <c r="H392" i="1" s="1"/>
  <c r="C429" i="1"/>
  <c r="H429" i="1" s="1"/>
  <c r="C593" i="1"/>
  <c r="H593" i="1" s="1"/>
  <c r="C1401" i="1"/>
  <c r="H1401" i="1" s="1"/>
  <c r="F51" i="4"/>
  <c r="D50" i="4"/>
  <c r="F82" i="4"/>
  <c r="E350" i="4"/>
  <c r="D345" i="1" s="1"/>
  <c r="F460" i="4"/>
  <c r="D459" i="4"/>
  <c r="F45" i="5"/>
  <c r="D12" i="5"/>
  <c r="B42" i="9"/>
  <c r="E48" i="9"/>
  <c r="B48" i="9" s="1"/>
  <c r="B74" i="9"/>
  <c r="E120" i="9"/>
  <c r="B120" i="9" s="1"/>
  <c r="B138" i="9"/>
  <c r="B247" i="9"/>
  <c r="B263" i="9"/>
  <c r="C1408" i="1"/>
  <c r="C343" i="1"/>
  <c r="H343" i="1" s="1"/>
  <c r="C436" i="1"/>
  <c r="H436" i="1" s="1"/>
  <c r="F529" i="4"/>
  <c r="D528" i="4"/>
  <c r="C522" i="1" s="1"/>
  <c r="B50" i="9"/>
  <c r="D249" i="1"/>
  <c r="H27" i="3"/>
  <c r="D593" i="4"/>
  <c r="C50" i="1"/>
  <c r="H50" i="1" s="1"/>
  <c r="C206" i="1"/>
  <c r="H206" i="1" s="1"/>
  <c r="H449" i="1"/>
  <c r="C529" i="1"/>
  <c r="H529" i="1" s="1"/>
  <c r="C549" i="1"/>
  <c r="H549" i="1" s="1"/>
  <c r="C557" i="1"/>
  <c r="H557" i="1" s="1"/>
  <c r="C581" i="1"/>
  <c r="H581" i="1" s="1"/>
  <c r="C1333" i="1"/>
  <c r="H1333" i="1" s="1"/>
  <c r="H1393" i="1"/>
  <c r="D50" i="1"/>
  <c r="D392" i="1"/>
  <c r="D597" i="1"/>
  <c r="G597" i="1" s="1"/>
  <c r="D1393" i="1"/>
  <c r="E224" i="4"/>
  <c r="D220" i="1" s="1"/>
  <c r="F352" i="4"/>
  <c r="D351" i="4"/>
  <c r="F519" i="4"/>
  <c r="D515" i="4"/>
  <c r="E593" i="4"/>
  <c r="D587" i="1" s="1"/>
  <c r="F6" i="6"/>
  <c r="D5" i="6"/>
  <c r="G297" i="9"/>
  <c r="E297" i="9" s="1"/>
  <c r="B297" i="9" s="1"/>
  <c r="H29" i="3"/>
  <c r="F140" i="4"/>
  <c r="D139" i="4"/>
  <c r="C416" i="1"/>
  <c r="H416" i="1" s="1"/>
  <c r="D295" i="1"/>
  <c r="H295" i="1" s="1"/>
  <c r="C130" i="1"/>
  <c r="H130" i="1" s="1"/>
  <c r="C198" i="1"/>
  <c r="H198" i="1" s="1"/>
  <c r="C3" i="1"/>
  <c r="H3" i="1" s="1"/>
  <c r="C243" i="1"/>
  <c r="H243" i="1" s="1"/>
  <c r="C373" i="1"/>
  <c r="H373" i="1" s="1"/>
  <c r="H478" i="1"/>
  <c r="H510" i="1"/>
  <c r="H1106" i="1"/>
  <c r="H1110" i="1"/>
  <c r="H1114" i="1"/>
  <c r="H1118" i="1"/>
  <c r="H1122" i="1"/>
  <c r="H1126" i="1"/>
  <c r="H1130" i="1"/>
  <c r="H1134" i="1"/>
  <c r="H1138" i="1"/>
  <c r="H1142" i="1"/>
  <c r="H1146" i="1"/>
  <c r="H1150" i="1"/>
  <c r="H1158" i="1"/>
  <c r="H1162" i="1"/>
  <c r="H1166" i="1"/>
  <c r="H1170" i="1"/>
  <c r="H1174" i="1"/>
  <c r="H1178" i="1"/>
  <c r="H1182" i="1"/>
  <c r="H1186" i="1"/>
  <c r="H1190" i="1"/>
  <c r="H1194" i="1"/>
  <c r="H1198" i="1"/>
  <c r="H1202" i="1"/>
  <c r="H1206" i="1"/>
  <c r="H1210" i="1"/>
  <c r="H1218" i="1"/>
  <c r="H1226" i="1"/>
  <c r="H1230" i="1"/>
  <c r="H1234" i="1"/>
  <c r="H1238" i="1"/>
  <c r="H1242" i="1"/>
  <c r="H1246" i="1"/>
  <c r="H1250" i="1"/>
  <c r="H1254" i="1"/>
  <c r="H1258" i="1"/>
  <c r="H1262" i="1"/>
  <c r="H1266" i="1"/>
  <c r="H1270" i="1"/>
  <c r="H1274" i="1"/>
  <c r="H1278" i="1"/>
  <c r="H1282" i="1"/>
  <c r="H1286" i="1"/>
  <c r="H1290" i="1"/>
  <c r="H1294" i="1"/>
  <c r="H1298" i="1"/>
  <c r="H1302" i="1"/>
  <c r="H1306" i="1"/>
  <c r="H1310" i="1"/>
  <c r="H1314" i="1"/>
  <c r="H1318" i="1"/>
  <c r="H1322" i="1"/>
  <c r="H1326" i="1"/>
  <c r="H1330" i="1"/>
  <c r="H1334" i="1"/>
  <c r="H1338" i="1"/>
  <c r="H1342" i="1"/>
  <c r="H1346" i="1"/>
  <c r="H1350" i="1"/>
  <c r="H1354" i="1"/>
  <c r="H1358" i="1"/>
  <c r="H1362" i="1"/>
  <c r="H1366" i="1"/>
  <c r="H1370" i="1"/>
  <c r="H1374" i="1"/>
  <c r="H1378" i="1"/>
  <c r="H1382" i="1"/>
  <c r="H1386" i="1"/>
  <c r="H1390" i="1"/>
  <c r="H1394" i="1"/>
  <c r="H1398" i="1"/>
  <c r="H1402" i="1"/>
  <c r="H1406" i="1"/>
  <c r="F45" i="4"/>
  <c r="D44" i="4"/>
  <c r="F77" i="4"/>
  <c r="E82" i="4"/>
  <c r="D78" i="1" s="1"/>
  <c r="H78" i="1" s="1"/>
  <c r="F259" i="4"/>
  <c r="F273" i="4"/>
  <c r="D263" i="4"/>
  <c r="D421" i="4"/>
  <c r="F106" i="5"/>
  <c r="D87" i="5"/>
  <c r="B34" i="9"/>
  <c r="E40" i="9"/>
  <c r="B40" i="9" s="1"/>
  <c r="B66" i="9"/>
  <c r="B90" i="9"/>
  <c r="B150" i="9"/>
  <c r="E273" i="9"/>
  <c r="B273" i="9" s="1"/>
  <c r="H108" i="1"/>
  <c r="H584" i="1"/>
  <c r="H397" i="1"/>
  <c r="H466" i="1"/>
  <c r="C562" i="1"/>
  <c r="H562" i="1" s="1"/>
  <c r="C606" i="1"/>
  <c r="H606" i="1" s="1"/>
  <c r="D293" i="1"/>
  <c r="D510" i="1"/>
  <c r="D1046" i="1"/>
  <c r="H1411" i="1"/>
  <c r="H1415" i="1"/>
  <c r="H1419" i="1"/>
  <c r="H1423" i="1"/>
  <c r="H1427" i="1"/>
  <c r="H1431" i="1"/>
  <c r="D106" i="4"/>
  <c r="F112" i="4"/>
  <c r="F125" i="4"/>
  <c r="F153" i="4"/>
  <c r="D152" i="4"/>
  <c r="H20" i="9" s="1"/>
  <c r="F253" i="4"/>
  <c r="D252" i="4"/>
  <c r="E142" i="9"/>
  <c r="B142" i="9" s="1"/>
  <c r="H289" i="9"/>
  <c r="E176" i="5"/>
  <c r="E112" i="9"/>
  <c r="B112" i="9" s="1"/>
  <c r="B130" i="9"/>
  <c r="B223" i="9"/>
  <c r="F229" i="9"/>
  <c r="B229" i="9" s="1"/>
  <c r="F245" i="9"/>
  <c r="B245" i="9" s="1"/>
  <c r="F261" i="9"/>
  <c r="B261" i="9" s="1"/>
  <c r="F70" i="5"/>
  <c r="F146" i="5"/>
  <c r="F180" i="5"/>
  <c r="F207" i="5"/>
  <c r="D311" i="4"/>
  <c r="D344" i="4"/>
  <c r="F418" i="4"/>
  <c r="F19" i="5"/>
  <c r="F170" i="5"/>
  <c r="D190" i="5"/>
  <c r="F190" i="5" s="1"/>
  <c r="D238" i="5"/>
  <c r="D35" i="6"/>
  <c r="D89" i="6"/>
  <c r="F159" i="4"/>
  <c r="F13" i="5"/>
  <c r="E287" i="9"/>
  <c r="B287" i="9" s="1"/>
  <c r="D177" i="5"/>
  <c r="F250" i="5"/>
  <c r="H1412" i="1"/>
  <c r="H1416" i="1"/>
  <c r="H1420" i="1"/>
  <c r="H1424" i="1"/>
  <c r="H1428" i="1"/>
  <c r="H1432" i="1"/>
  <c r="F188" i="4"/>
  <c r="F264" i="4"/>
  <c r="D69" i="5"/>
  <c r="G286" i="9"/>
  <c r="D118" i="5"/>
  <c r="D206" i="5"/>
  <c r="H286" i="9"/>
  <c r="F246" i="5"/>
  <c r="F259" i="5"/>
  <c r="E408" i="4"/>
  <c r="D403" i="1" s="1"/>
  <c r="D644" i="4"/>
  <c r="E644" i="4"/>
  <c r="D638" i="1" s="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1" i="1"/>
  <c r="G42" i="1"/>
  <c r="G43" i="1"/>
  <c r="G44" i="1"/>
  <c r="G45"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3" i="1"/>
  <c r="G104" i="1"/>
  <c r="G105" i="1"/>
  <c r="G106" i="1"/>
  <c r="G107" i="1"/>
  <c r="G108" i="1"/>
  <c r="G109" i="1"/>
  <c r="G110" i="1"/>
  <c r="G111" i="1"/>
  <c r="G112" i="1"/>
  <c r="G113" i="1"/>
  <c r="G114" i="1"/>
  <c r="G115" i="1"/>
  <c r="G116" i="1"/>
  <c r="G117" i="1"/>
  <c r="G118" i="1"/>
  <c r="G119" i="1"/>
  <c r="G121" i="1"/>
  <c r="G122" i="1"/>
  <c r="G123" i="1"/>
  <c r="G124" i="1"/>
  <c r="G125" i="1"/>
  <c r="G126" i="1"/>
  <c r="G127" i="1"/>
  <c r="G128" i="1"/>
  <c r="G130" i="1"/>
  <c r="G131" i="1"/>
  <c r="G132" i="1"/>
  <c r="G133" i="1"/>
  <c r="G134" i="1"/>
  <c r="G136" i="1"/>
  <c r="G137" i="1"/>
  <c r="G138" i="1"/>
  <c r="G139" i="1"/>
  <c r="G140" i="1"/>
  <c r="G141" i="1"/>
  <c r="G142" i="1"/>
  <c r="G143" i="1"/>
  <c r="G144" i="1"/>
  <c r="G145" i="1"/>
  <c r="G146" i="1"/>
  <c r="G149" i="1"/>
  <c r="G150" i="1"/>
  <c r="G151" i="1"/>
  <c r="G152" i="1"/>
  <c r="G153" i="1"/>
  <c r="G154" i="1"/>
  <c r="G155" i="1"/>
  <c r="G156" i="1"/>
  <c r="G157" i="1"/>
  <c r="G158"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2" i="1"/>
  <c r="G213" i="1"/>
  <c r="G214" i="1"/>
  <c r="G215" i="1"/>
  <c r="G216" i="1"/>
  <c r="G217" i="1"/>
  <c r="G218" i="1"/>
  <c r="G219"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9" i="1"/>
  <c r="G250" i="1"/>
  <c r="G251" i="1"/>
  <c r="G252" i="1"/>
  <c r="G253" i="1"/>
  <c r="G254" i="1"/>
  <c r="G255" i="1"/>
  <c r="G256" i="1"/>
  <c r="G257" i="1"/>
  <c r="G258"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8" i="1"/>
  <c r="G289" i="1"/>
  <c r="G290" i="1"/>
  <c r="G291" i="1"/>
  <c r="G292" i="1"/>
  <c r="G294" i="1"/>
  <c r="G296" i="1"/>
  <c r="G297" i="1"/>
  <c r="G298" i="1"/>
  <c r="G299" i="1"/>
  <c r="G300" i="1"/>
  <c r="G301" i="1"/>
  <c r="G302" i="1"/>
  <c r="G303" i="1"/>
  <c r="G304" i="1"/>
  <c r="G305"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40" i="1"/>
  <c r="G341" i="1"/>
  <c r="G342" i="1"/>
  <c r="G343" i="1"/>
  <c r="G344" i="1"/>
  <c r="G347" i="1"/>
  <c r="G348" i="1"/>
  <c r="G349" i="1"/>
  <c r="G350" i="1"/>
  <c r="G351" i="1"/>
  <c r="G352" i="1"/>
  <c r="G353" i="1"/>
  <c r="G354" i="1"/>
  <c r="G355" i="1"/>
  <c r="G356" i="1"/>
  <c r="G357"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2" i="1"/>
  <c r="G393" i="1"/>
  <c r="G394" i="1"/>
  <c r="G395" i="1"/>
  <c r="G396" i="1"/>
  <c r="G397" i="1"/>
  <c r="G398" i="1"/>
  <c r="G399" i="1"/>
  <c r="G400" i="1"/>
  <c r="G401" i="1"/>
  <c r="G404" i="1"/>
  <c r="G405" i="1"/>
  <c r="G406" i="1"/>
  <c r="G411" i="1"/>
  <c r="G412" i="1"/>
  <c r="G413"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10" i="1"/>
  <c r="G511" i="1"/>
  <c r="G512" i="1"/>
  <c r="G513" i="1"/>
  <c r="G514" i="1"/>
  <c r="G515" i="1"/>
  <c r="G516" i="1"/>
  <c r="G517" i="1"/>
  <c r="G518" i="1"/>
  <c r="G519" i="1"/>
  <c r="G520" i="1"/>
  <c r="G521"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50" i="1"/>
  <c r="G551" i="1"/>
  <c r="G552" i="1"/>
  <c r="G553" i="1"/>
  <c r="G554" i="1"/>
  <c r="G555" i="1"/>
  <c r="G556" i="1"/>
  <c r="G557" i="1"/>
  <c r="G558" i="1"/>
  <c r="G559" i="1"/>
  <c r="G560" i="1"/>
  <c r="G563" i="1"/>
  <c r="G564" i="1"/>
  <c r="G565" i="1"/>
  <c r="G566" i="1"/>
  <c r="G567" i="1"/>
  <c r="G568" i="1"/>
  <c r="G569" i="1"/>
  <c r="G570" i="1"/>
  <c r="G571" i="1"/>
  <c r="G572" i="1"/>
  <c r="G573" i="1"/>
  <c r="G575" i="1"/>
  <c r="G576" i="1"/>
  <c r="G577" i="1"/>
  <c r="G578" i="1"/>
  <c r="G579" i="1"/>
  <c r="G580" i="1"/>
  <c r="G581" i="1"/>
  <c r="G582" i="1"/>
  <c r="G583" i="1"/>
  <c r="G584" i="1"/>
  <c r="G585" i="1"/>
  <c r="G586" i="1"/>
  <c r="G588" i="1"/>
  <c r="G589" i="1"/>
  <c r="G590" i="1"/>
  <c r="G591" i="1"/>
  <c r="G592" i="1"/>
  <c r="G593" i="1"/>
  <c r="G594" i="1"/>
  <c r="G595" i="1"/>
  <c r="G596" i="1"/>
  <c r="G598" i="1"/>
  <c r="G599" i="1"/>
  <c r="G600" i="1"/>
  <c r="G601" i="1"/>
  <c r="G602" i="1"/>
  <c r="G603" i="1"/>
  <c r="G604" i="1"/>
  <c r="G605" i="1"/>
  <c r="G606" i="1"/>
  <c r="G607" i="1"/>
  <c r="G608" i="1"/>
  <c r="G609" i="1"/>
  <c r="G610" i="1"/>
  <c r="G611" i="1"/>
  <c r="G612" i="1"/>
  <c r="G613" i="1"/>
  <c r="G614" i="1"/>
  <c r="G615" i="1"/>
  <c r="G616" i="1"/>
  <c r="H617" i="1"/>
  <c r="G617" i="1"/>
  <c r="G618" i="1"/>
  <c r="G619" i="1"/>
  <c r="G620" i="1"/>
  <c r="G621" i="1"/>
  <c r="G622" i="1"/>
  <c r="G623" i="1"/>
  <c r="G624" i="1"/>
  <c r="G625" i="1"/>
  <c r="G626" i="1"/>
  <c r="G627" i="1"/>
  <c r="G628" i="1"/>
  <c r="G631" i="1"/>
  <c r="G632"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6" i="1"/>
  <c r="G987" i="1"/>
  <c r="G988" i="1"/>
  <c r="G989"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9" i="1"/>
  <c r="G1050" i="1"/>
  <c r="G1051" i="1"/>
  <c r="G1052" i="1"/>
  <c r="G1053" i="1"/>
  <c r="G1054" i="1"/>
  <c r="G1055" i="1"/>
  <c r="G1056" i="1"/>
  <c r="G1057" i="1"/>
  <c r="G1058" i="1"/>
  <c r="G1059" i="1"/>
  <c r="G1060" i="1"/>
  <c r="G1061" i="1"/>
  <c r="G1062" i="1"/>
  <c r="G1063" i="1"/>
  <c r="G1064"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7" i="1"/>
  <c r="G1098" i="1"/>
  <c r="G1099" i="1"/>
  <c r="G1100"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G1124"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5" i="1"/>
  <c r="G1156" i="1"/>
  <c r="G1157" i="1"/>
  <c r="G1158" i="1"/>
  <c r="G1159" i="1"/>
  <c r="G1160" i="1"/>
  <c r="G1161" i="1"/>
  <c r="G1162" i="1"/>
  <c r="G1163" i="1"/>
  <c r="G1164" i="1"/>
  <c r="G1165" i="1"/>
  <c r="G1166" i="1"/>
  <c r="G1168" i="1"/>
  <c r="G1169" i="1"/>
  <c r="G1170" i="1"/>
  <c r="G1171" i="1"/>
  <c r="G1172" i="1"/>
  <c r="G1173" i="1"/>
  <c r="G1174" i="1"/>
  <c r="G1175" i="1"/>
  <c r="G1176" i="1"/>
  <c r="G1177" i="1"/>
  <c r="G1178" i="1"/>
  <c r="G1179" i="1"/>
  <c r="G1180" i="1"/>
  <c r="G1181" i="1"/>
  <c r="G1182"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6" i="1"/>
  <c r="G1217" i="1"/>
  <c r="G1218" i="1"/>
  <c r="G1219" i="1"/>
  <c r="G1220" i="1"/>
  <c r="G1221" i="1"/>
  <c r="G1224" i="1"/>
  <c r="G1225" i="1"/>
  <c r="G1226" i="1"/>
  <c r="G1227" i="1"/>
  <c r="G1228"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09" i="1"/>
  <c r="G1410" i="1"/>
  <c r="G1411" i="1"/>
  <c r="G1412" i="1"/>
  <c r="G1413" i="1"/>
  <c r="G1414" i="1"/>
  <c r="G1415" i="1"/>
  <c r="G1416" i="1"/>
  <c r="G1417" i="1"/>
  <c r="G1418" i="1"/>
  <c r="G1419" i="1"/>
  <c r="G1420" i="1"/>
  <c r="G1421" i="1"/>
  <c r="G1422" i="1"/>
  <c r="G1423" i="1"/>
  <c r="G1424" i="1"/>
  <c r="G1425" i="1"/>
  <c r="G1426" i="1"/>
  <c r="G1427" i="1"/>
  <c r="G1428" i="1"/>
  <c r="G1429" i="1"/>
  <c r="G1430" i="1"/>
  <c r="G1431" i="1"/>
  <c r="G1432" i="1"/>
  <c r="G1433" i="1"/>
  <c r="G1434" i="1"/>
  <c r="G1437" i="1"/>
  <c r="G1438" i="1"/>
  <c r="G1439" i="1"/>
  <c r="H1439" i="1"/>
  <c r="G1440" i="1"/>
  <c r="H1440" i="1"/>
  <c r="G1441" i="1"/>
  <c r="H1441" i="1"/>
  <c r="G1442" i="1"/>
  <c r="H1442" i="1"/>
  <c r="G1443" i="1"/>
  <c r="H1443" i="1"/>
  <c r="G1444" i="1"/>
  <c r="H1444" i="1"/>
  <c r="G1445" i="1"/>
  <c r="H1445" i="1"/>
  <c r="G1446" i="1"/>
  <c r="H1446" i="1"/>
  <c r="G1447" i="1"/>
  <c r="H1447" i="1"/>
  <c r="G1448" i="1"/>
  <c r="H1448" i="1"/>
  <c r="G1449" i="1"/>
  <c r="H1449" i="1"/>
  <c r="G1450" i="1"/>
  <c r="H1450" i="1"/>
  <c r="G1451" i="1"/>
  <c r="H1451" i="1"/>
  <c r="G1452" i="1"/>
  <c r="H1452" i="1"/>
  <c r="G1453" i="1"/>
  <c r="G1454" i="1"/>
  <c r="G1455" i="1"/>
  <c r="H1455" i="1"/>
  <c r="G1456" i="1"/>
  <c r="H1456" i="1"/>
  <c r="G1457" i="1"/>
  <c r="H1457" i="1"/>
  <c r="G1458" i="1"/>
  <c r="H1458" i="1"/>
  <c r="G1459" i="1"/>
  <c r="H1459" i="1"/>
  <c r="G1460" i="1"/>
  <c r="H1460" i="1"/>
  <c r="G1461" i="1"/>
  <c r="G1462" i="1"/>
  <c r="H1462" i="1"/>
  <c r="G1463" i="1"/>
  <c r="H1463" i="1"/>
  <c r="G1464" i="1"/>
  <c r="H1464" i="1"/>
  <c r="G1465" i="1"/>
  <c r="H1465" i="1"/>
  <c r="G1466" i="1"/>
  <c r="H1466" i="1"/>
  <c r="G1467" i="1"/>
  <c r="H1467" i="1"/>
  <c r="G1468" i="1"/>
  <c r="H1468" i="1"/>
  <c r="G1469" i="1"/>
  <c r="G1470" i="1"/>
  <c r="G1471" i="1"/>
  <c r="H1471" i="1"/>
  <c r="G1472" i="1"/>
  <c r="H1472" i="1"/>
  <c r="G1473" i="1"/>
  <c r="H1473" i="1"/>
  <c r="G1474" i="1"/>
  <c r="H1474" i="1"/>
  <c r="G1475" i="1"/>
  <c r="G1476" i="1"/>
  <c r="H1476" i="1"/>
  <c r="G1477" i="1"/>
  <c r="H1477" i="1"/>
  <c r="G1478" i="1"/>
  <c r="H1478" i="1"/>
  <c r="G1479" i="1"/>
  <c r="H1479" i="1"/>
  <c r="G1480" i="1"/>
  <c r="H1480" i="1"/>
  <c r="G1481" i="1"/>
  <c r="G1482" i="1"/>
  <c r="G1484" i="1"/>
  <c r="G1485" i="1"/>
  <c r="G1486" i="1"/>
  <c r="G1487" i="1"/>
  <c r="G1488" i="1"/>
  <c r="G1489" i="1"/>
  <c r="G1490" i="1"/>
  <c r="G1491" i="1"/>
  <c r="G1492" i="1"/>
  <c r="G1493" i="1"/>
  <c r="G1494" i="1"/>
  <c r="G1495" i="1"/>
  <c r="G1496" i="1"/>
  <c r="G1497" i="1"/>
  <c r="G1498" i="1"/>
  <c r="G1499" i="1"/>
  <c r="G1500" i="1"/>
  <c r="G1501" i="1"/>
  <c r="G1502" i="1"/>
  <c r="G1503" i="1"/>
  <c r="G1504" i="1"/>
  <c r="G1505" i="1"/>
  <c r="G1506" i="1"/>
  <c r="G1507" i="1"/>
  <c r="G1508" i="1"/>
  <c r="G1509" i="1"/>
  <c r="G1510" i="1"/>
  <c r="G1511" i="1"/>
  <c r="G1512" i="1"/>
  <c r="G1513" i="1"/>
  <c r="G1514" i="1"/>
  <c r="G1515" i="1"/>
  <c r="G1516" i="1"/>
  <c r="G1519" i="1"/>
  <c r="G1520" i="1"/>
  <c r="G1521" i="1"/>
  <c r="G1522" i="1"/>
  <c r="G1523" i="1"/>
  <c r="G1525" i="1"/>
  <c r="G1526" i="1"/>
  <c r="G1527" i="1"/>
  <c r="G1528" i="1"/>
  <c r="G1529" i="1"/>
  <c r="G1530" i="1"/>
  <c r="G1531" i="1"/>
  <c r="G1532" i="1"/>
  <c r="G1533" i="1"/>
  <c r="G1534" i="1"/>
  <c r="G1535" i="1"/>
  <c r="G1536" i="1"/>
  <c r="G1537" i="1"/>
  <c r="G1538" i="1"/>
  <c r="G1539" i="1"/>
  <c r="G1540" i="1"/>
  <c r="G1541" i="1"/>
  <c r="G1542" i="1"/>
  <c r="G1543" i="1"/>
  <c r="G1544" i="1"/>
  <c r="G1545" i="1"/>
  <c r="G1546" i="1"/>
  <c r="G1547" i="1"/>
  <c r="G1548" i="1"/>
  <c r="G1549" i="1"/>
  <c r="G1550" i="1"/>
  <c r="G1551" i="1"/>
  <c r="G1552" i="1"/>
  <c r="G1553" i="1"/>
  <c r="G1554" i="1"/>
  <c r="G1555" i="1"/>
  <c r="G1556" i="1"/>
  <c r="G1557" i="1"/>
  <c r="G1558" i="1"/>
  <c r="G1559" i="1"/>
  <c r="G1560" i="1"/>
  <c r="G1561" i="1"/>
  <c r="G1562" i="1"/>
  <c r="G1563" i="1"/>
  <c r="G1564" i="1"/>
  <c r="G1565" i="1"/>
  <c r="G1566" i="1"/>
  <c r="G1567" i="1"/>
  <c r="G1568" i="1"/>
  <c r="G1569" i="1"/>
  <c r="G1570" i="1"/>
  <c r="G1571" i="1"/>
  <c r="G1572" i="1"/>
  <c r="G1573" i="1"/>
  <c r="G1574" i="1"/>
  <c r="G1575" i="1"/>
  <c r="G1576" i="1"/>
  <c r="G1577" i="1"/>
  <c r="G1578" i="1"/>
  <c r="G1579" i="1"/>
  <c r="G1580" i="1"/>
  <c r="G20" i="9"/>
  <c r="F152" i="4"/>
  <c r="F416" i="4"/>
  <c r="F417" i="4"/>
  <c r="F603" i="4"/>
  <c r="F88" i="5"/>
  <c r="F149" i="5"/>
  <c r="F206" i="5"/>
  <c r="F5" i="6"/>
  <c r="D141" i="6"/>
  <c r="D42" i="8"/>
  <c r="G278" i="9"/>
  <c r="E278" i="9" s="1"/>
  <c r="B278" i="9" s="1"/>
  <c r="G277" i="9"/>
  <c r="E277" i="9" s="1"/>
  <c r="B277" i="9" s="1"/>
  <c r="M212" i="9"/>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5" i="9"/>
  <c r="E165" i="9" s="1"/>
  <c r="B165" i="9" s="1"/>
  <c r="H164" i="9"/>
  <c r="G164" i="9"/>
  <c r="G163" i="9"/>
  <c r="E163" i="9" s="1"/>
  <c r="B163" i="9" s="1"/>
  <c r="G162" i="9"/>
  <c r="E162" i="9" s="1"/>
  <c r="B162" i="9" s="1"/>
  <c r="G161" i="9"/>
  <c r="E161" i="9" s="1"/>
  <c r="B161" i="9" s="1"/>
  <c r="G160" i="9"/>
  <c r="E160" i="9" s="1"/>
  <c r="B160" i="9" s="1"/>
  <c r="I10" i="9"/>
  <c r="E296" i="9" l="1"/>
  <c r="I10" i="3" s="1"/>
  <c r="C1524" i="1"/>
  <c r="H1524" i="1" s="1"/>
  <c r="H1518" i="1"/>
  <c r="G1518" i="1"/>
  <c r="I35" i="3"/>
  <c r="G1483" i="1"/>
  <c r="D1436" i="1"/>
  <c r="G1436" i="1" s="1"/>
  <c r="I29" i="3"/>
  <c r="E141" i="6"/>
  <c r="D1435" i="1" s="1"/>
  <c r="F114" i="6"/>
  <c r="D1408" i="1"/>
  <c r="G1408" i="1" s="1"/>
  <c r="E286" i="9"/>
  <c r="B286" i="9" s="1"/>
  <c r="G1222" i="1"/>
  <c r="F245" i="5"/>
  <c r="F212" i="9"/>
  <c r="B212" i="9" s="1"/>
  <c r="B191" i="9"/>
  <c r="C637" i="1"/>
  <c r="G120" i="1"/>
  <c r="E420" i="4"/>
  <c r="F484" i="4"/>
  <c r="E151" i="4"/>
  <c r="D147" i="1" s="1"/>
  <c r="E237" i="5"/>
  <c r="E175" i="5" s="1"/>
  <c r="D1152" i="1" s="1"/>
  <c r="D1215" i="1"/>
  <c r="I20" i="3"/>
  <c r="D990" i="1"/>
  <c r="D985" i="1"/>
  <c r="F12" i="5"/>
  <c r="C990" i="1"/>
  <c r="F580" i="4"/>
  <c r="C574" i="1"/>
  <c r="E528" i="4"/>
  <c r="F215" i="4"/>
  <c r="C211" i="1"/>
  <c r="G289" i="9"/>
  <c r="E289" i="9" s="1"/>
  <c r="B289" i="9" s="1"/>
  <c r="D176" i="5"/>
  <c r="C1154" i="1"/>
  <c r="F133" i="4"/>
  <c r="C129" i="1"/>
  <c r="F567" i="4"/>
  <c r="C561" i="1"/>
  <c r="E20" i="9"/>
  <c r="B20" i="9" s="1"/>
  <c r="D1153" i="1"/>
  <c r="I22" i="3"/>
  <c r="F515" i="4"/>
  <c r="C509" i="1"/>
  <c r="F459" i="4"/>
  <c r="C453" i="1"/>
  <c r="H597" i="1"/>
  <c r="D414" i="1"/>
  <c r="F528" i="4"/>
  <c r="G292" i="9"/>
  <c r="E292" i="9" s="1"/>
  <c r="B292" i="9" s="1"/>
  <c r="C1183" i="1"/>
  <c r="D7" i="5"/>
  <c r="F106" i="4"/>
  <c r="C102" i="1"/>
  <c r="F139" i="4"/>
  <c r="C135" i="1"/>
  <c r="E407" i="4"/>
  <c r="D402" i="1" s="1"/>
  <c r="F363" i="4"/>
  <c r="C358" i="1"/>
  <c r="F177" i="5"/>
  <c r="F44" i="4"/>
  <c r="C40" i="1"/>
  <c r="D6" i="4"/>
  <c r="F351" i="4"/>
  <c r="D350" i="4"/>
  <c r="C346" i="1"/>
  <c r="D984" i="1"/>
  <c r="G549" i="1"/>
  <c r="F118" i="5"/>
  <c r="C1096" i="1"/>
  <c r="G295" i="1"/>
  <c r="F89" i="6"/>
  <c r="C1383" i="1"/>
  <c r="F344" i="4"/>
  <c r="C339" i="1"/>
  <c r="F252" i="4"/>
  <c r="C248" i="1"/>
  <c r="F593" i="4"/>
  <c r="C587" i="1"/>
  <c r="F396" i="4"/>
  <c r="C391" i="1"/>
  <c r="G291" i="9"/>
  <c r="E291" i="9" s="1"/>
  <c r="B291" i="9" s="1"/>
  <c r="C1167" i="1"/>
  <c r="E164" i="9"/>
  <c r="B164" i="9" s="1"/>
  <c r="F69" i="5"/>
  <c r="D68" i="5"/>
  <c r="C1047" i="1"/>
  <c r="F35" i="6"/>
  <c r="C1329" i="1"/>
  <c r="H25" i="3"/>
  <c r="F311" i="4"/>
  <c r="D298" i="4"/>
  <c r="C306" i="1"/>
  <c r="F421" i="4"/>
  <c r="D420" i="4"/>
  <c r="D636" i="4" s="1"/>
  <c r="C415" i="1"/>
  <c r="F50" i="4"/>
  <c r="C46" i="1"/>
  <c r="F163" i="4"/>
  <c r="C159" i="1"/>
  <c r="F224" i="4"/>
  <c r="C220" i="1"/>
  <c r="F87" i="5"/>
  <c r="C1065" i="1"/>
  <c r="G1524" i="1"/>
  <c r="G562" i="1"/>
  <c r="G3" i="1"/>
  <c r="F238" i="5"/>
  <c r="D237" i="5"/>
  <c r="C1215" i="1"/>
  <c r="D151" i="4"/>
  <c r="C148" i="1"/>
  <c r="F263" i="4"/>
  <c r="C259" i="1"/>
  <c r="C1299" i="1"/>
  <c r="H24" i="3"/>
  <c r="E6" i="4"/>
  <c r="F644" i="4"/>
  <c r="C638" i="1"/>
  <c r="G638" i="1" s="1"/>
  <c r="K1432" i="9"/>
  <c r="G295" i="9"/>
  <c r="E295" i="9" s="1"/>
  <c r="B295" i="9" s="1"/>
  <c r="I34" i="3"/>
  <c r="C1517" i="1"/>
  <c r="G294" i="9"/>
  <c r="E294" i="9" s="1"/>
  <c r="H28" i="3"/>
  <c r="C1435" i="1"/>
  <c r="G299" i="9"/>
  <c r="E299" i="9" s="1"/>
  <c r="I1479" i="1"/>
  <c r="I1478" i="1"/>
  <c r="I1477" i="1"/>
  <c r="I1476" i="1"/>
  <c r="I1474" i="1"/>
  <c r="I1473" i="1"/>
  <c r="I1472" i="1"/>
  <c r="I1471" i="1"/>
  <c r="I1468" i="1"/>
  <c r="I1467" i="1"/>
  <c r="I1466" i="1"/>
  <c r="I1465" i="1"/>
  <c r="I1464" i="1"/>
  <c r="I1463" i="1"/>
  <c r="I1462" i="1"/>
  <c r="I1460" i="1"/>
  <c r="I1459" i="1"/>
  <c r="I1458" i="1"/>
  <c r="I1457" i="1"/>
  <c r="I1456" i="1"/>
  <c r="I1455" i="1"/>
  <c r="I1452" i="1"/>
  <c r="I1451" i="1"/>
  <c r="I1450" i="1"/>
  <c r="I1449" i="1"/>
  <c r="I1448" i="1"/>
  <c r="I1447" i="1"/>
  <c r="I1446" i="1"/>
  <c r="I1444" i="1"/>
  <c r="I1443" i="1"/>
  <c r="I1442" i="1"/>
  <c r="I1441" i="1"/>
  <c r="I1440" i="1"/>
  <c r="I1439" i="1"/>
  <c r="I28" i="3" l="1"/>
  <c r="F141" i="6"/>
  <c r="E289" i="4"/>
  <c r="D285" i="1" s="1"/>
  <c r="I17" i="3"/>
  <c r="H1436" i="1"/>
  <c r="H1408" i="1"/>
  <c r="H637" i="1"/>
  <c r="G637" i="1"/>
  <c r="I23" i="3"/>
  <c r="D1214" i="1"/>
  <c r="H276" i="9"/>
  <c r="C630" i="1"/>
  <c r="H1065" i="1"/>
  <c r="G1065" i="1"/>
  <c r="F68" i="5"/>
  <c r="H21" i="3"/>
  <c r="C1046" i="1"/>
  <c r="H1383" i="1"/>
  <c r="G1383" i="1"/>
  <c r="G1299" i="1"/>
  <c r="H1299" i="1"/>
  <c r="H306" i="1"/>
  <c r="G306" i="1"/>
  <c r="C345" i="1"/>
  <c r="F350" i="4"/>
  <c r="D408" i="4"/>
  <c r="H1183" i="1"/>
  <c r="G1183" i="1"/>
  <c r="H509" i="1"/>
  <c r="G509" i="1"/>
  <c r="H129" i="1"/>
  <c r="G129" i="1"/>
  <c r="D522" i="1"/>
  <c r="E636" i="4"/>
  <c r="D630" i="1" s="1"/>
  <c r="H574" i="1"/>
  <c r="G574" i="1"/>
  <c r="F237" i="5"/>
  <c r="C1214" i="1"/>
  <c r="H23" i="3"/>
  <c r="D635" i="4"/>
  <c r="C414" i="1"/>
  <c r="F420" i="4"/>
  <c r="H1047" i="1"/>
  <c r="G1047" i="1"/>
  <c r="H358" i="1"/>
  <c r="G358" i="1"/>
  <c r="H453" i="1"/>
  <c r="G453" i="1"/>
  <c r="H211" i="1"/>
  <c r="G211" i="1"/>
  <c r="H346" i="1"/>
  <c r="G346" i="1"/>
  <c r="H259" i="1"/>
  <c r="G259" i="1"/>
  <c r="H159" i="1"/>
  <c r="G159" i="1"/>
  <c r="D407" i="4"/>
  <c r="C293" i="1"/>
  <c r="F298" i="4"/>
  <c r="H16" i="3"/>
  <c r="C2" i="1"/>
  <c r="D412" i="4"/>
  <c r="F6" i="4"/>
  <c r="H1215" i="1"/>
  <c r="G1215" i="1"/>
  <c r="H415" i="1"/>
  <c r="G415" i="1"/>
  <c r="H102" i="1"/>
  <c r="G102" i="1"/>
  <c r="F7" i="5"/>
  <c r="C985" i="1"/>
  <c r="H20" i="3"/>
  <c r="D6" i="5"/>
  <c r="E19" i="9"/>
  <c r="H248" i="1"/>
  <c r="G248" i="1"/>
  <c r="H40" i="1"/>
  <c r="G40" i="1"/>
  <c r="H1154" i="1"/>
  <c r="G1154" i="1"/>
  <c r="H990" i="1"/>
  <c r="G990" i="1"/>
  <c r="H339" i="1"/>
  <c r="G339" i="1"/>
  <c r="I16" i="3"/>
  <c r="D2" i="1"/>
  <c r="E412" i="4"/>
  <c r="E291" i="4"/>
  <c r="D287" i="1" s="1"/>
  <c r="H561" i="1"/>
  <c r="G561" i="1"/>
  <c r="H220" i="1"/>
  <c r="G220" i="1"/>
  <c r="H391" i="1"/>
  <c r="G391" i="1"/>
  <c r="H587" i="1"/>
  <c r="G587" i="1"/>
  <c r="H135" i="1"/>
  <c r="G135" i="1"/>
  <c r="H1167" i="1"/>
  <c r="G1167" i="1"/>
  <c r="H1096" i="1"/>
  <c r="G1096" i="1"/>
  <c r="H148" i="1"/>
  <c r="G148" i="1"/>
  <c r="H46" i="1"/>
  <c r="G46" i="1"/>
  <c r="D289" i="4"/>
  <c r="C147" i="1"/>
  <c r="H17" i="3"/>
  <c r="F151" i="4"/>
  <c r="H1329" i="1"/>
  <c r="G1329" i="1"/>
  <c r="E635" i="4"/>
  <c r="D629" i="1" s="1"/>
  <c r="F176" i="5"/>
  <c r="D175" i="5"/>
  <c r="C1153" i="1"/>
  <c r="H22" i="3"/>
  <c r="H638" i="1"/>
  <c r="B299" i="9"/>
  <c r="E298" i="9"/>
  <c r="H1435" i="1"/>
  <c r="G1435" i="1"/>
  <c r="H9" i="3"/>
  <c r="B294" i="9"/>
  <c r="E293" i="9"/>
  <c r="H1517" i="1"/>
  <c r="G1517" i="1"/>
  <c r="H11" i="3"/>
  <c r="E290" i="4" l="1"/>
  <c r="D286" i="1" s="1"/>
  <c r="E413" i="4"/>
  <c r="H630" i="1"/>
  <c r="C984" i="1"/>
  <c r="F6" i="5"/>
  <c r="G276" i="9"/>
  <c r="E276" i="9" s="1"/>
  <c r="G282" i="9"/>
  <c r="E282" i="9" s="1"/>
  <c r="B282" i="9" s="1"/>
  <c r="H414" i="1"/>
  <c r="G414" i="1"/>
  <c r="H522" i="1"/>
  <c r="G522" i="1"/>
  <c r="H1046" i="1"/>
  <c r="G1046" i="1"/>
  <c r="H1153" i="1"/>
  <c r="G1153" i="1"/>
  <c r="H147" i="1"/>
  <c r="G147" i="1"/>
  <c r="E639" i="4"/>
  <c r="D407" i="1"/>
  <c r="E414" i="4"/>
  <c r="D409" i="1" s="1"/>
  <c r="H985" i="1"/>
  <c r="G985" i="1"/>
  <c r="F635" i="4"/>
  <c r="C629" i="1"/>
  <c r="H345" i="1"/>
  <c r="G345" i="1"/>
  <c r="F175" i="5"/>
  <c r="C1152" i="1"/>
  <c r="C285" i="1"/>
  <c r="F289" i="4"/>
  <c r="D413" i="4"/>
  <c r="D414" i="4" s="1"/>
  <c r="D291" i="4"/>
  <c r="D290" i="4"/>
  <c r="H293" i="1"/>
  <c r="G293" i="1"/>
  <c r="D639" i="4"/>
  <c r="C407" i="1"/>
  <c r="F412" i="4"/>
  <c r="H1214" i="1"/>
  <c r="G1214" i="1"/>
  <c r="F408" i="4"/>
  <c r="C403" i="1"/>
  <c r="F407" i="4"/>
  <c r="C402" i="1"/>
  <c r="G2" i="1"/>
  <c r="H2" i="1"/>
  <c r="F636" i="4"/>
  <c r="E640" i="4"/>
  <c r="E415" i="4"/>
  <c r="D410" i="1" s="1"/>
  <c r="D408" i="1"/>
  <c r="G630" i="1"/>
  <c r="N3" i="9"/>
  <c r="I11" i="3"/>
  <c r="K3" i="9"/>
  <c r="I9" i="3"/>
  <c r="F414" i="4" l="1"/>
  <c r="C409" i="1"/>
  <c r="E641" i="4"/>
  <c r="D633" i="1"/>
  <c r="E642" i="4"/>
  <c r="D634" i="1"/>
  <c r="G403" i="1"/>
  <c r="H403" i="1"/>
  <c r="C287" i="1"/>
  <c r="F291" i="4"/>
  <c r="H629" i="1"/>
  <c r="G629" i="1"/>
  <c r="H407" i="1"/>
  <c r="G407" i="1"/>
  <c r="B276" i="9"/>
  <c r="E275" i="9"/>
  <c r="F290" i="4"/>
  <c r="C286" i="1"/>
  <c r="H402" i="1"/>
  <c r="G402" i="1"/>
  <c r="D415" i="4"/>
  <c r="C408" i="1"/>
  <c r="F413" i="4"/>
  <c r="D640" i="4"/>
  <c r="D641" i="4" s="1"/>
  <c r="H285" i="1"/>
  <c r="G285" i="1"/>
  <c r="C633" i="1"/>
  <c r="F639" i="4"/>
  <c r="H1152" i="1"/>
  <c r="G1152" i="1"/>
  <c r="H8" i="3"/>
  <c r="M3" i="9" s="1"/>
  <c r="G984" i="1"/>
  <c r="H984" i="1"/>
  <c r="C635" i="1" l="1"/>
  <c r="F641" i="4"/>
  <c r="G286" i="1"/>
  <c r="H286" i="1"/>
  <c r="I8" i="3"/>
  <c r="C410" i="1"/>
  <c r="F415" i="4"/>
  <c r="E646" i="4"/>
  <c r="D636" i="1"/>
  <c r="C634" i="1"/>
  <c r="D642" i="4"/>
  <c r="F640" i="4"/>
  <c r="G408" i="1"/>
  <c r="H408" i="1"/>
  <c r="H287" i="1"/>
  <c r="G287" i="1"/>
  <c r="H633" i="1"/>
  <c r="G633" i="1"/>
  <c r="D635" i="1"/>
  <c r="E645" i="4"/>
  <c r="H409" i="1"/>
  <c r="G409" i="1"/>
  <c r="I18" i="3" l="1"/>
  <c r="D639" i="1"/>
  <c r="H635" i="1"/>
  <c r="G635" i="1"/>
  <c r="H410" i="1"/>
  <c r="G410" i="1"/>
  <c r="D646" i="4"/>
  <c r="F642" i="4"/>
  <c r="C636" i="1"/>
  <c r="G634" i="1"/>
  <c r="H634" i="1"/>
  <c r="D640" i="1"/>
  <c r="I19" i="3"/>
  <c r="D645" i="4"/>
  <c r="H7" i="3" l="1"/>
  <c r="H19" i="3"/>
  <c r="F646" i="4"/>
  <c r="C640" i="1"/>
  <c r="F645" i="4"/>
  <c r="H18" i="3"/>
  <c r="C639" i="1"/>
  <c r="G636" i="1"/>
  <c r="H636" i="1"/>
  <c r="G639" i="1" l="1"/>
  <c r="H639" i="1"/>
  <c r="H640" i="1"/>
  <c r="G640" i="1"/>
  <c r="I7" i="3"/>
  <c r="J3" i="9"/>
  <c r="H18" i="9" l="1"/>
  <c r="H16" i="9"/>
  <c r="K5" i="9"/>
  <c r="J8" i="9"/>
  <c r="J11" i="9"/>
  <c r="I6" i="9"/>
  <c r="K11" i="9"/>
  <c r="J17" i="9"/>
  <c r="J6" i="9"/>
  <c r="I9" i="9"/>
  <c r="I17" i="9"/>
  <c r="K6" i="9"/>
  <c r="J12" i="9"/>
  <c r="H17" i="9"/>
  <c r="H15" i="9"/>
  <c r="K12" i="9"/>
  <c r="M272" i="9"/>
  <c r="J13" i="9"/>
  <c r="L16" i="9"/>
  <c r="I8" i="9"/>
  <c r="G18" i="9"/>
  <c r="E18" i="9" s="1"/>
  <c r="B18" i="9" s="1"/>
  <c r="G16" i="9"/>
  <c r="K8" i="9"/>
  <c r="I7" i="9"/>
  <c r="I11" i="9"/>
  <c r="M15" i="9"/>
  <c r="I12" i="9"/>
  <c r="L15" i="9"/>
  <c r="J9" i="9"/>
  <c r="K9" i="9"/>
  <c r="G17" i="9"/>
  <c r="G15" i="9"/>
  <c r="E15" i="9" s="1"/>
  <c r="J10" i="9"/>
  <c r="I13" i="9"/>
  <c r="M16" i="9"/>
  <c r="K10" i="9"/>
  <c r="L272" i="9"/>
  <c r="J5" i="9"/>
  <c r="K13" i="9"/>
  <c r="J7" i="9"/>
  <c r="I5" i="9"/>
  <c r="K7" i="9"/>
  <c r="E16" i="9" l="1"/>
  <c r="B16" i="9" s="1"/>
  <c r="F272" i="9"/>
  <c r="B272" i="9" s="1"/>
  <c r="E5" i="9"/>
  <c r="B5" i="9" s="1"/>
  <c r="E11" i="9"/>
  <c r="B11" i="9" s="1"/>
  <c r="F15" i="9"/>
  <c r="B15" i="9" s="1"/>
  <c r="E6" i="9"/>
  <c r="B6" i="9" s="1"/>
  <c r="E10" i="9"/>
  <c r="B10" i="9" s="1"/>
  <c r="E7" i="9"/>
  <c r="B7" i="9" s="1"/>
  <c r="E17" i="9"/>
  <c r="B17" i="9" s="1"/>
  <c r="E8" i="9"/>
  <c r="B8" i="9" s="1"/>
  <c r="E12" i="9"/>
  <c r="B12" i="9" s="1"/>
  <c r="F16" i="9"/>
  <c r="E13" i="9"/>
  <c r="B13" i="9" s="1"/>
  <c r="E9" i="9"/>
  <c r="B9" i="9" s="1"/>
  <c r="F19" i="9" l="1"/>
  <c r="F14" i="9"/>
  <c r="E14" i="9"/>
  <c r="E4" i="9"/>
  <c r="F3" i="9" l="1"/>
  <c r="E3" i="9"/>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<sst xmlns="http://schemas.openxmlformats.org/spreadsheetml/2006/main" count="4313" uniqueCount="3393">
  <si>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</si>
  <si>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</si>
  <si>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</si>
  <si>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</si>
  <si>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</si>
  <si>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</si>
  <si>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</si>
  <si>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</si>
  <si>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</si>
  <si>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</si>
  <si>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</si>
  <si>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</si>
  <si>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</si>
  <si>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</si>
  <si>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</si>
  <si>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</si>
  <si>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</si>
  <si>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</si>
  <si>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</si>
  <si>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</si>
  <si>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</si>
  <si>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</si>
  <si>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</si>
  <si>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</si>
  <si>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</si>
  <si>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</si>
  <si>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</si>
  <si>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</si>
  <si>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</si>
  <si>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</si>
  <si>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</si>
  <si>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BILANCA</t>
  </si>
  <si>
    <t>RAS funkcijski</t>
  </si>
  <si>
    <t>Razina:</t>
  </si>
  <si>
    <t>11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</si>
  <si>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</si>
  <si>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</si>
  <si>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</si>
  <si>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</si>
  <si>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</si>
  <si>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</si>
  <si>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</si>
  <si>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</si>
  <si>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</si>
  <si>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</si>
  <si>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</si>
  <si>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</si>
  <si>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</si>
  <si>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</si>
  <si>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</si>
  <si>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</si>
  <si>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</si>
  <si>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</si>
  <si>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</si>
  <si>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</si>
  <si>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</si>
  <si>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</si>
  <si>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</si>
  <si>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</si>
  <si>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</si>
  <si>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</si>
  <si>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</si>
  <si>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</si>
  <si>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</si>
  <si>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</si>
  <si>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</si>
  <si>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</si>
  <si>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</si>
  <si>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</si>
  <si>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</si>
  <si>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</si>
  <si>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</si>
  <si>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</si>
  <si>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</si>
  <si>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</si>
  <si>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</si>
  <si>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</si>
  <si>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</si>
  <si>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</si>
  <si>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</si>
  <si>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</si>
  <si>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</si>
  <si>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</si>
  <si>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</si>
  <si>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</si>
  <si>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</si>
  <si>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</si>
  <si>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</si>
  <si>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</si>
  <si>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</si>
  <si>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</si>
  <si>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</si>
  <si>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</si>
  <si>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</si>
  <si>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</si>
  <si>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</si>
  <si>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</si>
  <si>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</si>
  <si>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</si>
  <si>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</si>
  <si>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</si>
  <si>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</si>
  <si>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</si>
  <si>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</si>
  <si>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</si>
  <si>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</si>
  <si>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</si>
  <si>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</si>
  <si>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</si>
  <si>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</si>
  <si>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</si>
  <si>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</si>
  <si>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</si>
  <si>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</si>
  <si>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</si>
  <si>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</si>
  <si>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</si>
  <si>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</si>
  <si>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</si>
  <si>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</si>
  <si>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</si>
  <si>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</si>
  <si>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</si>
  <si>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</si>
  <si>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</si>
  <si>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</si>
  <si>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</si>
  <si>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</si>
  <si>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</si>
  <si>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</si>
  <si>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</si>
  <si>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</si>
  <si>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</si>
  <si>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</si>
  <si>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</si>
  <si>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</si>
  <si>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</si>
  <si>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</si>
  <si>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</si>
  <si>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</si>
  <si>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</si>
  <si>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</si>
  <si>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</si>
  <si>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</si>
  <si>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</si>
  <si>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</si>
  <si>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</si>
  <si>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</si>
  <si>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</si>
  <si>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</si>
  <si>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</si>
  <si>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</si>
  <si>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</si>
  <si>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</si>
  <si>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</si>
  <si>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</si>
  <si>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</si>
  <si>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</si>
  <si>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</si>
  <si>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</si>
  <si>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</si>
  <si>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</si>
  <si>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</si>
  <si>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</si>
  <si>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</si>
  <si>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</si>
  <si>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</si>
  <si>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</si>
  <si>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</si>
  <si>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</si>
  <si>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</si>
  <si>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</si>
  <si>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</si>
  <si>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</si>
  <si>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</si>
  <si>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</si>
  <si>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</si>
  <si>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</si>
  <si>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</si>
  <si>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</si>
  <si>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</si>
  <si>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</si>
  <si>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</si>
  <si>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</si>
  <si>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</si>
  <si>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</si>
  <si>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</si>
  <si>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</si>
  <si>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</si>
  <si>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</si>
  <si>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</si>
  <si>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</si>
  <si>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</si>
  <si>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</si>
  <si>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</si>
  <si>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</si>
  <si>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</si>
  <si>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</si>
  <si>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</si>
  <si>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</si>
  <si>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</si>
  <si>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</si>
  <si>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</si>
  <si>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</si>
  <si>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</si>
  <si>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</si>
  <si>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</si>
  <si>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</si>
  <si>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</si>
  <si>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</si>
  <si>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</si>
  <si>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</si>
  <si>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</si>
  <si>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</si>
  <si>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</si>
  <si>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</si>
  <si>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</si>
  <si>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</si>
  <si>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</si>
  <si>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</si>
  <si>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</si>
  <si>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</si>
  <si>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</si>
  <si>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</si>
  <si>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</si>
  <si>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</si>
  <si>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</si>
  <si>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</si>
  <si>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</si>
  <si>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</si>
  <si>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</si>
  <si>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</si>
  <si>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</si>
  <si>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</si>
  <si>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</si>
  <si>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</si>
  <si>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</si>
  <si>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</si>
  <si>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</si>
  <si>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</si>
  <si>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</si>
  <si>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</si>
  <si>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</si>
  <si>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</si>
  <si>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</si>
  <si>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</si>
  <si>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</si>
  <si>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</si>
  <si>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</si>
  <si>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</si>
  <si>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</si>
  <si>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</si>
  <si>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</si>
  <si>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</si>
  <si>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</si>
  <si>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</si>
  <si>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</si>
  <si>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</si>
  <si>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</si>
  <si>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</si>
  <si>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</si>
  <si>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</si>
  <si>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</si>
  <si>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</si>
  <si>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</si>
  <si>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</si>
  <si>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</si>
  <si>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</si>
  <si>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</si>
  <si>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</si>
  <si>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</si>
  <si>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</si>
  <si>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</si>
  <si>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</si>
  <si>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</si>
  <si>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</si>
  <si>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</si>
  <si>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</si>
  <si>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</si>
  <si>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</si>
  <si>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</si>
  <si>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</si>
  <si>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</si>
  <si>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</si>
  <si>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</si>
  <si>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</si>
  <si>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</si>
  <si>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</si>
  <si>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</si>
  <si>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</si>
  <si>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</si>
  <si>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</si>
  <si>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</si>
  <si>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</si>
  <si>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</si>
  <si>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</si>
  <si>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</si>
  <si>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</si>
  <si>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</si>
  <si>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</si>
  <si>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</si>
  <si>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</si>
  <si>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</si>
  <si>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</si>
  <si>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</si>
  <si>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</si>
  <si>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</si>
  <si>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</si>
  <si>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</si>
  <si>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</si>
  <si>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</si>
  <si>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</si>
  <si>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</si>
  <si>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</si>
  <si>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</si>
  <si>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</si>
  <si>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</si>
  <si>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</si>
  <si>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</si>
  <si>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</si>
  <si>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</si>
  <si>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</si>
  <si>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</si>
  <si>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</si>
  <si>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</si>
  <si>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</si>
  <si>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</si>
  <si>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</si>
  <si>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</si>
  <si>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</si>
  <si>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</si>
  <si>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</si>
  <si>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</si>
  <si>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</si>
  <si>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</si>
  <si>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</si>
  <si>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</si>
  <si>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</si>
  <si>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</si>
  <si>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</si>
  <si>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</si>
  <si>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</si>
  <si>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</si>
  <si>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</si>
  <si>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</si>
  <si>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</si>
  <si>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</si>
  <si>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</si>
  <si>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</si>
  <si>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</si>
  <si>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</si>
  <si>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</si>
  <si>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</si>
  <si>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</si>
  <si>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</si>
  <si>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</si>
  <si>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</si>
  <si>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</si>
  <si>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</si>
  <si>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</si>
  <si>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</si>
  <si>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</si>
  <si>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</si>
  <si>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</si>
  <si>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</si>
  <si>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</si>
  <si>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</si>
  <si>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</si>
  <si>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</si>
  <si>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</si>
  <si>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</si>
  <si>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</si>
  <si>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</si>
  <si>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</si>
  <si>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</si>
  <si>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</si>
  <si>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</si>
  <si>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</si>
  <si>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</si>
  <si>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</si>
  <si>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</si>
  <si>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</si>
  <si>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</si>
  <si>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</si>
  <si>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</si>
  <si>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</si>
  <si>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</si>
  <si>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</si>
  <si>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</si>
  <si>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</si>
  <si>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</si>
  <si>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</si>
  <si>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</si>
  <si>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</si>
  <si>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</si>
  <si>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</si>
  <si>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</si>
  <si>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</si>
  <si>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</si>
  <si>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</si>
  <si>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</si>
  <si>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</si>
  <si>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</si>
  <si>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</si>
  <si>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</si>
  <si>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</si>
  <si>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</si>
  <si>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</si>
  <si>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</si>
  <si>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</si>
  <si>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</si>
  <si>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</si>
  <si>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</si>
  <si>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</si>
  <si>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</si>
  <si>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</si>
  <si>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</si>
  <si>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</si>
  <si>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</si>
  <si>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</si>
  <si>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</si>
  <si>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</si>
  <si>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</si>
  <si>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</si>
  <si>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</si>
  <si>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</si>
  <si>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</si>
  <si>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</si>
  <si>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</si>
  <si>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</si>
  <si>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</si>
  <si>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</si>
  <si>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</si>
  <si>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</si>
  <si>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</si>
  <si>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</si>
  <si>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</si>
  <si>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</si>
  <si>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</si>
  <si>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</si>
  <si>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</si>
  <si>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</si>
  <si>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</si>
  <si>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</si>
  <si>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</si>
  <si>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</si>
  <si>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</si>
  <si>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</si>
  <si>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</si>
  <si>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</si>
  <si>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</si>
  <si>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</si>
  <si>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</si>
  <si>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</si>
  <si>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</si>
  <si>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</si>
  <si>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</si>
  <si>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</si>
  <si>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</si>
  <si>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</si>
  <si>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</si>
  <si>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</si>
  <si>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</si>
  <si>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</si>
  <si>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</si>
  <si>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</si>
  <si>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</si>
  <si>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</si>
  <si>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</si>
  <si>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</si>
  <si>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</si>
  <si>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</si>
  <si>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</si>
  <si>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</si>
  <si>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</si>
  <si>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</si>
  <si>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</si>
  <si>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</si>
  <si>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</si>
  <si>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</si>
  <si>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</si>
  <si>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</si>
  <si>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</si>
  <si>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</si>
  <si>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</si>
  <si>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</si>
  <si>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</si>
  <si>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</si>
  <si>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</si>
  <si>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</si>
  <si>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</si>
  <si>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</si>
  <si>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</si>
  <si>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</si>
  <si>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</si>
  <si>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</si>
  <si>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</si>
  <si>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</si>
  <si>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</si>
  <si>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</si>
  <si>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</si>
  <si>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</si>
  <si>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</si>
  <si>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</si>
  <si>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</si>
  <si>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</si>
  <si>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</si>
  <si>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</si>
  <si>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</si>
  <si>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</si>
  <si>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</si>
  <si>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</si>
  <si>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</si>
  <si>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</si>
  <si>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</si>
  <si>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</si>
  <si>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</si>
  <si>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</si>
  <si>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</si>
  <si>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</si>
  <si>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</si>
  <si>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</si>
  <si>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</si>
  <si>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</si>
  <si>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</si>
  <si>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</si>
  <si>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</si>
  <si>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</si>
  <si>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</si>
  <si>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</si>
  <si>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</si>
  <si>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</si>
  <si>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</si>
  <si>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</si>
  <si>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</si>
  <si>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</si>
  <si>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</si>
  <si>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</si>
  <si>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</si>
  <si>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</si>
  <si>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</si>
  <si>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</si>
  <si>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</si>
  <si>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</si>
  <si>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</si>
  <si>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</si>
  <si>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</si>
  <si>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</si>
  <si>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</si>
  <si>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</si>
  <si>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</si>
  <si>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</si>
  <si>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</si>
  <si>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</si>
  <si>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</si>
  <si>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</si>
  <si>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</si>
  <si>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</si>
  <si>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</si>
  <si>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</si>
  <si>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</si>
  <si>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</si>
  <si>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</si>
  <si>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</si>
  <si>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</si>
  <si>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</si>
  <si>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</si>
  <si>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</si>
  <si>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</si>
  <si>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</si>
  <si>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</si>
  <si>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</si>
  <si>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</si>
  <si>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</si>
  <si>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</si>
  <si>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</si>
  <si>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</si>
  <si>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</si>
  <si>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</si>
  <si>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</si>
  <si>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</si>
  <si>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</si>
  <si>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</si>
  <si>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</si>
  <si>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</si>
  <si>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</si>
  <si>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</si>
  <si>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</si>
  <si>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</si>
  <si>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</si>
  <si>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</si>
  <si>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</si>
  <si>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</si>
  <si>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</si>
  <si>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</si>
  <si>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</si>
  <si>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</si>
  <si>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</si>
  <si>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</si>
  <si>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</si>
  <si>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</si>
  <si>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</si>
  <si>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</si>
  <si>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</si>
  <si>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</si>
  <si>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</si>
  <si>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</si>
  <si>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</si>
  <si>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</si>
  <si>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</si>
  <si>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</si>
  <si>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</si>
  <si>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</si>
  <si>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</si>
  <si>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</si>
  <si>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</si>
  <si>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</si>
  <si>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</si>
  <si>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</si>
  <si>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</si>
  <si>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</si>
  <si>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</si>
  <si>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</si>
  <si>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</si>
  <si>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</si>
  <si>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</si>
  <si>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</si>
  <si>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</si>
  <si>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</si>
  <si>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</si>
  <si>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</si>
  <si>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</si>
  <si>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</si>
  <si>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</si>
  <si>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</si>
  <si>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</si>
  <si>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</si>
  <si>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</si>
  <si>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</si>
  <si>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</si>
  <si>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</si>
  <si>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</si>
  <si>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</si>
  <si>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</si>
  <si>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</si>
  <si>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</si>
  <si>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</si>
  <si>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</si>
  <si>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</si>
  <si>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</si>
  <si>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</si>
  <si>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</si>
  <si>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</si>
  <si>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</si>
  <si>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</si>
  <si>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</si>
  <si>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</si>
  <si>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</si>
  <si>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</si>
  <si>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</si>
  <si>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</si>
  <si>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</si>
  <si>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</si>
  <si>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</si>
  <si>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</si>
  <si>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</si>
  <si>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</si>
  <si>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</si>
  <si>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</si>
  <si>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</si>
  <si>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</si>
  <si>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</si>
  <si>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</si>
  <si>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</si>
  <si>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</si>
  <si>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</si>
  <si>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</si>
  <si>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</si>
  <si>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</si>
  <si>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</si>
  <si>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</si>
  <si>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</si>
  <si>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</si>
  <si>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</si>
  <si>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</si>
  <si>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</si>
  <si>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</si>
  <si>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</si>
  <si>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</si>
  <si>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</si>
  <si>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</si>
  <si>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</si>
  <si>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</si>
  <si>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</si>
  <si>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</si>
  <si>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</si>
  <si>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</si>
  <si>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</si>
  <si>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</si>
  <si>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</si>
  <si>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</si>
  <si>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</si>
  <si>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</si>
  <si>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</si>
  <si>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</si>
  <si>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</si>
  <si>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</si>
  <si>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</si>
  <si>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</si>
  <si>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</si>
  <si>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</si>
  <si>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</si>
  <si>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</si>
  <si>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</si>
  <si>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</si>
  <si>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</si>
  <si>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</si>
  <si>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</si>
  <si>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</si>
  <si>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</si>
  <si>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</si>
  <si>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</si>
  <si>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</si>
  <si>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</si>
  <si>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</si>
  <si>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</si>
  <si>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</si>
  <si>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</si>
  <si>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</si>
  <si>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</si>
  <si>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</si>
  <si>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</si>
  <si>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</si>
  <si>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</si>
  <si>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</si>
  <si>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</si>
  <si>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</si>
  <si>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</si>
  <si>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</si>
  <si>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</si>
  <si>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</si>
  <si>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</si>
  <si>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</si>
  <si>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</si>
  <si>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</si>
  <si>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</si>
  <si>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</si>
  <si>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</si>
  <si>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</si>
  <si>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</si>
  <si>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</si>
  <si>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</si>
  <si>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</si>
  <si>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</si>
  <si>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</si>
  <si>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</si>
  <si>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</si>
  <si>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</si>
  <si>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</si>
  <si>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</si>
  <si>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</si>
  <si>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</si>
  <si>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</si>
  <si>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</si>
  <si>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</si>
  <si>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</si>
  <si>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</si>
  <si>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</si>
  <si>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</si>
  <si>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</si>
  <si>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</si>
  <si>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</si>
  <si>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</si>
  <si>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</si>
  <si>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</si>
  <si>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</si>
  <si>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</si>
  <si>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</si>
  <si>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</si>
  <si>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</si>
  <si>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</si>
  <si>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</si>
  <si>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</si>
  <si>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</si>
  <si>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</si>
  <si>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</si>
  <si>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</si>
  <si>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</si>
  <si>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</si>
  <si>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</si>
  <si>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</si>
  <si>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</si>
  <si>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</si>
  <si>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</si>
  <si>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</si>
  <si>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</si>
  <si>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</si>
  <si>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</si>
  <si>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</si>
  <si>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</si>
  <si>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</si>
  <si>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</si>
  <si>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</si>
  <si>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</si>
  <si>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</si>
  <si>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</si>
  <si>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</si>
  <si>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</si>
  <si>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</si>
  <si>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</si>
  <si>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</si>
  <si>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</si>
  <si>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</si>
  <si>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</si>
  <si>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</si>
  <si>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</si>
  <si>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</si>
  <si>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</si>
  <si>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</si>
  <si>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</si>
  <si>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</si>
  <si>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</si>
  <si>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</si>
  <si>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</si>
  <si>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</si>
  <si>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</si>
  <si>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</si>
  <si>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</si>
  <si>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</si>
  <si>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</si>
  <si>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</si>
  <si>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</si>
  <si>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</si>
  <si>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</si>
  <si>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</si>
  <si>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</si>
  <si>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</si>
  <si>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</si>
  <si>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</si>
  <si>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</si>
  <si>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</si>
  <si>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</si>
  <si>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</si>
  <si>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</si>
  <si>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</si>
  <si>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</si>
  <si>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</si>
  <si>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</si>
  <si>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</si>
  <si>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</si>
  <si>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</si>
  <si>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</si>
  <si>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</si>
  <si>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</si>
  <si>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</si>
  <si>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</si>
  <si>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</si>
  <si>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</si>
  <si>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</si>
  <si>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</si>
  <si>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</si>
  <si>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</si>
  <si>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</si>
  <si>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</si>
  <si>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</si>
  <si>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</si>
  <si>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</si>
  <si>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</si>
  <si>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</si>
  <si>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</si>
  <si>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</si>
  <si>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</si>
  <si>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</si>
  <si>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</si>
  <si>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</si>
  <si>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</si>
  <si>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</si>
  <si>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</si>
  <si>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</si>
  <si>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</si>
  <si>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</si>
  <si>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</si>
  <si>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</si>
  <si>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</si>
  <si>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</si>
  <si>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</si>
  <si>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</si>
  <si>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</si>
  <si>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</si>
  <si>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</si>
  <si>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</si>
  <si>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</si>
  <si>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</si>
  <si>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</si>
  <si>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</si>
  <si>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</si>
  <si>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</si>
  <si>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</si>
  <si>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</si>
  <si>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</si>
  <si>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</si>
  <si>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</si>
  <si>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</si>
  <si>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</si>
  <si>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</si>
  <si>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</si>
  <si>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</si>
  <si>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</si>
  <si>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</si>
  <si>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</si>
  <si>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</si>
  <si>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</si>
  <si>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</si>
  <si>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</si>
  <si>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</si>
  <si>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</si>
  <si>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</si>
  <si>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</si>
  <si>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</si>
  <si>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</si>
  <si>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</si>
  <si>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</si>
  <si>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</si>
  <si>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</si>
  <si>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</si>
  <si>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</si>
  <si>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</si>
  <si>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</si>
  <si>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</si>
  <si>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</si>
  <si>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</si>
  <si>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</si>
  <si>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</si>
  <si>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</si>
  <si>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</si>
  <si>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</si>
  <si>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</si>
  <si>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</si>
  <si>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</si>
  <si>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</si>
  <si>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</si>
  <si>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</si>
  <si>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</si>
  <si>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</si>
  <si>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</si>
  <si>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</si>
  <si>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</si>
  <si>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</si>
  <si>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</si>
  <si>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</si>
  <si>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</si>
  <si>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</si>
  <si>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</si>
  <si>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</si>
  <si>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</si>
  <si>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</si>
  <si>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</si>
  <si>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</si>
  <si>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</si>
  <si>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</si>
  <si>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</si>
  <si>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</si>
  <si>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</si>
  <si>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</si>
  <si>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</si>
  <si>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</si>
  <si>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</si>
  <si>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</si>
  <si>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</si>
  <si>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</si>
  <si>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</si>
  <si>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</si>
  <si>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</si>
  <si>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</si>
  <si>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</si>
  <si>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</si>
  <si>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</si>
  <si>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</si>
  <si>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</si>
  <si>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</si>
  <si>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</si>
  <si>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</si>
  <si>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</si>
  <si>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</si>
  <si>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</si>
  <si>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</si>
  <si>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</si>
  <si>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</si>
  <si>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</si>
  <si>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</si>
  <si>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</si>
  <si>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</si>
  <si>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</si>
  <si>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</si>
  <si>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</si>
  <si>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</si>
  <si>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</si>
  <si>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</si>
  <si>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</si>
  <si>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</si>
  <si>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</si>
  <si>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</si>
  <si>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</si>
  <si>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</si>
  <si>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</si>
  <si>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</si>
  <si>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</si>
  <si>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</si>
  <si>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</si>
  <si>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</si>
  <si>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</si>
  <si>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</si>
  <si>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</si>
  <si>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</si>
  <si>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</si>
  <si>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</si>
  <si>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</si>
  <si>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</si>
  <si>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</si>
  <si>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</si>
  <si>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</si>
  <si>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</si>
  <si>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</si>
  <si>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</si>
  <si>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</si>
  <si>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</si>
  <si>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</si>
  <si>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</si>
  <si>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</si>
  <si>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</si>
  <si>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</si>
  <si>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</si>
  <si>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</si>
  <si>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</si>
  <si>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</si>
  <si>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</si>
  <si>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</si>
  <si>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</si>
  <si>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</si>
  <si>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</si>
  <si>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</si>
  <si>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</si>
  <si>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</si>
  <si>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</si>
  <si>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</si>
  <si>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</si>
  <si>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</si>
  <si>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</si>
  <si>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</si>
  <si>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</si>
  <si>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</si>
  <si>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</si>
  <si>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</si>
  <si>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</si>
  <si>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</si>
  <si>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</si>
  <si>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</si>
  <si>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</si>
  <si>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</si>
  <si>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</si>
  <si>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</si>
  <si>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</si>
  <si>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</si>
  <si>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</si>
  <si>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</si>
  <si>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</si>
  <si>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</si>
  <si>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</si>
  <si>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</si>
  <si>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</si>
  <si>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</si>
  <si>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</si>
  <si>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</si>
  <si>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</si>
  <si>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</si>
  <si>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</si>
  <si>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</si>
  <si>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</si>
  <si>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</si>
  <si>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</si>
  <si>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</si>
  <si>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</si>
  <si>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</si>
  <si>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</si>
  <si>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</si>
  <si>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</si>
  <si>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</si>
  <si>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</si>
  <si>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</si>
  <si>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</si>
  <si>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</si>
  <si>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</si>
  <si>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</si>
  <si>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</si>
  <si>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</si>
  <si>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</si>
  <si>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</si>
  <si>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</si>
  <si>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</si>
  <si>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</si>
  <si>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</si>
  <si>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</si>
  <si>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</si>
  <si>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</si>
  <si>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</si>
  <si>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</si>
  <si>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</si>
  <si>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</si>
  <si>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</si>
  <si>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</si>
  <si>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</si>
  <si>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</si>
  <si>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</si>
  <si>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</si>
  <si>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</si>
  <si>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</si>
  <si>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</si>
  <si>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</si>
  <si>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</si>
  <si>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</si>
  <si>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</si>
  <si>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</si>
  <si>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</si>
  <si>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</si>
  <si>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</si>
  <si>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</si>
  <si>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</si>
  <si>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</si>
  <si>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</si>
  <si>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</si>
  <si>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</si>
  <si>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</si>
  <si>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</si>
  <si>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</si>
  <si>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</si>
  <si>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</si>
  <si>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</si>
  <si>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</si>
  <si>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</si>
  <si>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</si>
  <si>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</si>
  <si>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</si>
  <si>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</si>
  <si>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</si>
  <si>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</si>
  <si>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</si>
  <si>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</si>
  <si>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</si>
  <si>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</si>
  <si>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</si>
  <si>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</si>
  <si>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</si>
  <si>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</si>
  <si>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</si>
  <si>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</si>
  <si>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</si>
  <si>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</si>
  <si>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</si>
  <si>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</si>
  <si>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</si>
  <si>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</si>
  <si>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</si>
  <si>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</si>
  <si>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</si>
  <si>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</si>
  <si>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</si>
  <si>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</si>
  <si>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</si>
  <si>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</si>
  <si>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</si>
  <si>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</si>
  <si>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</si>
  <si>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</si>
  <si>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</si>
  <si>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</si>
  <si>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</si>
  <si>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</si>
  <si>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</si>
  <si>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</si>
  <si>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</si>
  <si>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</si>
  <si>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</si>
  <si>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</si>
  <si>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</si>
  <si>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</si>
  <si>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</si>
  <si>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</si>
  <si>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</si>
  <si>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</si>
  <si>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</si>
  <si>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</si>
  <si>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</si>
  <si>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</si>
  <si>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</si>
  <si>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</si>
  <si>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</si>
  <si>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</si>
  <si>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</si>
  <si>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</si>
  <si>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</si>
  <si>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</si>
  <si>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</si>
  <si>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</si>
  <si>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</si>
  <si>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</si>
  <si>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</si>
  <si>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</si>
  <si>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</si>
  <si>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</si>
  <si>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</si>
  <si>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</si>
  <si>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</si>
  <si>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</si>
  <si>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</si>
  <si>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</si>
  <si>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</si>
  <si>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</si>
  <si>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</si>
  <si>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</si>
  <si>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</si>
  <si>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</si>
  <si>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</si>
  <si>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</si>
  <si>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</si>
  <si>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</si>
  <si>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</si>
  <si>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</si>
  <si>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</si>
  <si>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</si>
  <si>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</si>
  <si>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</si>
  <si>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</si>
  <si>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</si>
  <si>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</si>
  <si>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</si>
  <si>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</si>
  <si>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</si>
  <si>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</si>
  <si>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</si>
  <si>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</si>
  <si>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</si>
  <si>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</si>
  <si>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</si>
  <si>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</si>
  <si>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</si>
  <si>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</si>
  <si>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</si>
  <si>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</si>
  <si>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</si>
  <si>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</si>
  <si>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</si>
  <si>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</si>
  <si>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</si>
  <si>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</si>
  <si>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</si>
  <si>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</si>
  <si>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</si>
  <si>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</si>
  <si>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</si>
  <si>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</si>
  <si>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</si>
  <si>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</si>
  <si>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</si>
  <si>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</si>
  <si>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</si>
  <si>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</si>
  <si>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</si>
  <si>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</si>
  <si>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</si>
  <si>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</si>
  <si>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</si>
  <si>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</si>
  <si>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</si>
  <si>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</si>
  <si>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</si>
  <si>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</si>
  <si>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</si>
  <si>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</si>
  <si>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</si>
  <si>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</si>
  <si>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</si>
  <si>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</si>
  <si>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</si>
  <si>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</si>
  <si>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</si>
  <si>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</si>
  <si>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</si>
  <si>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</si>
  <si>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</si>
  <si>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</si>
  <si>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</si>
  <si>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</si>
  <si>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</si>
  <si>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</si>
  <si>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</si>
  <si>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</si>
  <si>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</si>
  <si>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</si>
  <si>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</si>
  <si>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</si>
  <si>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</si>
  <si>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</si>
  <si>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</si>
  <si>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</si>
  <si>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</si>
  <si>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</si>
  <si>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</si>
  <si>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</si>
  <si>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</si>
  <si>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</si>
  <si>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</si>
  <si>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</si>
  <si>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</si>
  <si>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</si>
  <si>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</si>
  <si>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</si>
  <si>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</si>
  <si>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</si>
  <si>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</si>
  <si>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</si>
  <si>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</si>
  <si>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</si>
  <si>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</si>
  <si>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</si>
  <si>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</si>
  <si>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</si>
  <si>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</si>
  <si>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</si>
  <si>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</si>
  <si>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</si>
  <si>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</si>
  <si>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</si>
  <si>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</si>
  <si>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</si>
  <si>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</si>
  <si>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</si>
  <si>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</si>
  <si>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</si>
  <si>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</si>
  <si>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</si>
  <si>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</si>
  <si>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</si>
  <si>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</si>
  <si>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</si>
  <si>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</si>
  <si>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</si>
  <si>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</si>
  <si>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</si>
  <si>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</si>
  <si>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</si>
  <si>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</si>
  <si>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</si>
  <si>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</si>
  <si>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</si>
  <si>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</si>
  <si>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</si>
  <si>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</si>
  <si>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</si>
  <si>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</si>
  <si>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</si>
  <si>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</si>
  <si>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</si>
  <si>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</si>
  <si>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</si>
  <si>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</si>
  <si>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</si>
  <si>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</si>
  <si>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</si>
  <si>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</si>
  <si>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</si>
  <si>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</si>
  <si>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</si>
  <si>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</si>
  <si>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</si>
  <si>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</si>
  <si>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</si>
  <si>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</si>
  <si>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</si>
  <si>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</si>
  <si>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</si>
  <si>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</si>
  <si>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</si>
  <si>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</si>
  <si>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</si>
  <si>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</si>
  <si>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</si>
  <si>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</si>
  <si>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</si>
  <si>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</si>
  <si>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</si>
  <si>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</si>
  <si>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</si>
  <si>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</si>
  <si>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</si>
  <si>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</si>
  <si>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</si>
  <si>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</si>
  <si>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</si>
  <si>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</si>
  <si>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</si>
  <si>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</si>
  <si>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</si>
  <si>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</si>
  <si>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</si>
  <si>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</si>
  <si>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</si>
  <si>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</si>
  <si>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</si>
  <si>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</si>
  <si>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</si>
  <si>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</si>
  <si>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</si>
  <si>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</si>
  <si>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</si>
  <si>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</si>
  <si>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</si>
  <si>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</si>
  <si>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</si>
  <si>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</si>
  <si>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</si>
  <si>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</si>
  <si>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</si>
  <si>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</si>
  <si>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</si>
  <si>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</si>
  <si>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</si>
  <si>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</si>
  <si>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</si>
  <si>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</si>
  <si>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</si>
  <si>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</si>
  <si>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</si>
  <si>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</si>
  <si>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</si>
  <si>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</si>
  <si>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</si>
  <si>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</si>
  <si>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</si>
  <si>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</si>
  <si>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</si>
  <si>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</si>
  <si>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</si>
  <si>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</si>
  <si>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</si>
  <si>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</si>
  <si>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</si>
  <si>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</si>
  <si>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</si>
  <si>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</si>
  <si>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</si>
  <si>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</si>
  <si>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</si>
  <si>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</si>
  <si>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</si>
  <si>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</si>
  <si>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</si>
  <si>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</si>
  <si>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</si>
  <si>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</si>
  <si>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</si>
  <si>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</si>
  <si>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</si>
  <si>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</si>
  <si>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</si>
  <si>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</si>
  <si>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</si>
  <si>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</si>
  <si>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</si>
  <si>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</si>
  <si>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</si>
  <si>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</si>
  <si>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</si>
  <si>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</si>
  <si>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</si>
  <si>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</si>
  <si>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</si>
  <si>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</si>
  <si>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</si>
  <si>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</si>
  <si>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</si>
  <si>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</si>
  <si>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</si>
  <si>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</si>
  <si>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</si>
  <si>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</si>
  <si>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</si>
  <si>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</si>
  <si>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</si>
  <si>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</si>
  <si>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</si>
  <si>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</si>
  <si>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</si>
  <si>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</si>
  <si>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</si>
  <si>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</si>
  <si>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</si>
  <si>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</si>
  <si>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</si>
  <si>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</si>
  <si>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</si>
  <si>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</si>
  <si>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</si>
  <si>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</si>
  <si>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</si>
  <si>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</si>
  <si>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</si>
  <si>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</si>
  <si>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</si>
  <si>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</si>
  <si>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</si>
  <si>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</si>
  <si>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</si>
  <si>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</si>
  <si>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</si>
  <si>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</si>
  <si>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</si>
  <si>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</si>
  <si>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</si>
  <si>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</si>
  <si>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</si>
  <si>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</si>
  <si>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</si>
  <si>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</si>
  <si>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</si>
  <si>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</si>
  <si>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</si>
  <si>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</si>
  <si>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</si>
  <si>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</si>
  <si>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</si>
  <si>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</si>
  <si>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</si>
  <si>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</si>
  <si>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</si>
  <si>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</si>
  <si>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</si>
  <si>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</si>
  <si>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</si>
  <si>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</si>
  <si>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</si>
  <si>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</si>
  <si>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</si>
  <si>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</si>
  <si>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</si>
  <si>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</si>
  <si>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</si>
  <si>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</si>
  <si>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</si>
  <si>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</si>
  <si>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</si>
  <si>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</si>
  <si>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</si>
  <si>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</si>
  <si>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</si>
  <si>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</si>
  <si>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</si>
  <si>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</si>
  <si>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</si>
  <si>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</si>
  <si>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</si>
  <si>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</si>
  <si>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</si>
  <si>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</si>
  <si>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</si>
  <si>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</si>
  <si>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</si>
  <si>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</si>
  <si>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</si>
  <si>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</si>
  <si>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</si>
  <si>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</si>
  <si>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</si>
  <si>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</si>
  <si>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</si>
  <si>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</si>
  <si>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</si>
  <si>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</si>
  <si>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</si>
  <si>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</si>
  <si>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</si>
  <si>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</si>
  <si>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</si>
  <si>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</si>
  <si>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</si>
  <si>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</si>
  <si>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</si>
  <si>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</si>
  <si>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</si>
  <si>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</si>
  <si>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</si>
  <si>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</si>
  <si>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</si>
  <si>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</si>
  <si>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</si>
  <si>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</si>
  <si>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</si>
  <si>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</si>
  <si>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</si>
  <si>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</si>
  <si>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</si>
  <si>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</si>
  <si>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</si>
  <si>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</si>
  <si>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</si>
  <si>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</si>
  <si>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</si>
  <si>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</si>
  <si>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</si>
  <si>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</si>
  <si>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</si>
  <si>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</si>
  <si>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</si>
  <si>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</si>
  <si>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</si>
  <si>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</si>
  <si>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</si>
  <si>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</si>
  <si>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</si>
  <si>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</si>
  <si>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</si>
  <si>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</si>
  <si>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</si>
  <si>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</si>
  <si>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</si>
  <si>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</si>
  <si>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</si>
  <si>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</si>
  <si>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</si>
  <si>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</si>
  <si>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</si>
  <si>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</si>
  <si>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</si>
  <si>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</si>
  <si>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</si>
  <si>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</si>
  <si>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</si>
  <si>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</si>
  <si>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</si>
  <si>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</si>
  <si>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</si>
  <si>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</si>
  <si>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</si>
  <si>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</si>
  <si>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</si>
  <si>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</si>
  <si>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</si>
  <si>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</si>
  <si>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</si>
  <si>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</si>
  <si>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</si>
  <si>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</si>
  <si>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</si>
  <si>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</si>
  <si>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</si>
  <si>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</si>
  <si>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</si>
  <si>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</si>
  <si>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</si>
  <si>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</si>
  <si>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</si>
  <si>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</si>
  <si>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</si>
  <si>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</si>
  <si>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</si>
  <si>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</si>
  <si>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</si>
  <si>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</si>
  <si>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</si>
  <si>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</si>
  <si>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</si>
  <si>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</si>
  <si>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</si>
  <si>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</si>
  <si>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</si>
  <si>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</si>
  <si>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</si>
  <si>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</si>
  <si>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</si>
  <si>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</si>
  <si>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</si>
  <si>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</si>
  <si>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</si>
  <si>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</si>
  <si>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</si>
  <si>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</si>
  <si>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</si>
  <si>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</si>
  <si>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</si>
  <si>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</si>
  <si>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</si>
  <si>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</si>
  <si>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</si>
  <si>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</si>
  <si>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</si>
  <si>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</si>
  <si>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</si>
  <si>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</si>
  <si>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</si>
  <si>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</si>
  <si>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</si>
  <si>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</si>
  <si>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</si>
  <si>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</si>
  <si>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</si>
  <si>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</si>
  <si>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</si>
  <si>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</si>
  <si>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</si>
  <si>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</si>
  <si>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</si>
  <si>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</si>
  <si>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</si>
  <si>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</si>
  <si>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</si>
  <si>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</si>
  <si>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</si>
  <si>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</si>
  <si>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</si>
  <si>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</si>
  <si>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</si>
  <si>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</si>
  <si>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</si>
  <si>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</si>
  <si>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</si>
  <si>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</si>
  <si>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</si>
  <si>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</si>
  <si>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</si>
  <si>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</si>
  <si>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</si>
  <si>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</si>
  <si>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</si>
  <si>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</si>
  <si>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</si>
  <si>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</si>
  <si>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</si>
  <si>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</si>
  <si>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</si>
  <si>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</si>
  <si>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</si>
  <si>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</si>
  <si>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</si>
  <si>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</si>
  <si>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</si>
  <si>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</si>
  <si>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</si>
  <si>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</si>
  <si>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</si>
  <si>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</si>
  <si>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</si>
  <si>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</si>
  <si>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</si>
  <si>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</si>
  <si>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</si>
  <si>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</si>
  <si>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</si>
  <si>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</si>
  <si>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</si>
  <si>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</si>
  <si>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</si>
  <si>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</si>
  <si>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</si>
  <si>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</si>
  <si>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</si>
  <si>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</si>
  <si>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</si>
  <si>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</si>
  <si>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</si>
  <si>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</si>
  <si>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</si>
  <si>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</si>
  <si>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</si>
  <si>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</si>
  <si>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</si>
  <si>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</si>
  <si>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</si>
  <si>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</si>
  <si>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</si>
  <si>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</si>
  <si>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</si>
  <si>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</si>
  <si>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</si>
  <si>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</si>
  <si>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</si>
  <si>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</si>
  <si>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</si>
  <si>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</si>
  <si>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</si>
  <si>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</si>
  <si>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</si>
  <si>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</si>
  <si>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</si>
  <si>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</si>
  <si>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</si>
  <si>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</si>
  <si>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</si>
  <si>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</si>
  <si>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</si>
  <si>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</si>
  <si>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</si>
  <si>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</si>
  <si>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</si>
  <si>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</si>
  <si>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</si>
  <si>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</si>
  <si>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</si>
  <si>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</si>
  <si>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</si>
  <si>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</si>
  <si>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</si>
  <si>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</si>
  <si>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</si>
  <si>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</si>
  <si>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</si>
  <si>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</si>
  <si>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</si>
  <si>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</si>
  <si>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</si>
  <si>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</si>
  <si>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</si>
  <si>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</si>
  <si>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</si>
  <si>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</si>
  <si>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</si>
  <si>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</si>
  <si>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</si>
  <si>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</si>
  <si>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</si>
  <si>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</si>
  <si>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</si>
  <si>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</si>
  <si>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</si>
  <si>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</si>
  <si>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</si>
  <si>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</si>
  <si>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</si>
  <si>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</si>
  <si>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</si>
  <si>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</si>
  <si>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</si>
  <si>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</si>
  <si>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</si>
  <si>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</si>
  <si>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</si>
  <si>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</si>
  <si>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</si>
  <si>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</si>
  <si>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</si>
  <si>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</si>
  <si>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</si>
  <si>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</si>
  <si>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</si>
  <si>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</si>
  <si>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</si>
  <si>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</si>
  <si>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</si>
  <si>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</si>
  <si>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</si>
  <si>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</si>
  <si>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</si>
  <si>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</si>
  <si>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</si>
  <si>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</si>
  <si>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</si>
  <si>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</si>
  <si>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</si>
  <si>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</si>
  <si>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</si>
  <si>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</si>
  <si>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</si>
  <si>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</si>
  <si>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</si>
  <si>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</si>
  <si>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</si>
  <si>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</si>
  <si>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</si>
  <si>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</si>
  <si>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</si>
  <si>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</si>
  <si>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</si>
  <si>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</si>
  <si>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</si>
  <si>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</si>
  <si>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</si>
  <si>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</si>
  <si>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</si>
  <si>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</si>
  <si>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</si>
  <si>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</si>
  <si>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</si>
  <si>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</si>
  <si>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</si>
  <si>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</si>
  <si>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</si>
  <si>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</si>
  <si>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</si>
  <si>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</si>
  <si>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</si>
  <si>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</si>
  <si>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</si>
  <si>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</si>
  <si>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</si>
  <si>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</si>
  <si>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</si>
  <si>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</si>
  <si>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</si>
  <si>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</si>
  <si>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</si>
  <si>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</si>
  <si>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</si>
  <si>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</si>
  <si>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</si>
  <si>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</si>
  <si>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</si>
  <si>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</si>
  <si>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</si>
  <si>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</si>
  <si>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</si>
  <si>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</si>
  <si>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</si>
  <si>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</si>
  <si>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</si>
  <si>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</si>
  <si>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</si>
  <si>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</si>
  <si>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</si>
  <si>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</si>
  <si>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</si>
  <si>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</si>
  <si>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</si>
  <si>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</si>
  <si>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</si>
  <si>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</si>
  <si>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</si>
  <si>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</si>
  <si>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</si>
  <si>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</si>
  <si>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</si>
  <si>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</si>
  <si>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</si>
  <si>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</si>
  <si>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</si>
  <si>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</si>
  <si>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</si>
  <si>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</si>
  <si>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</si>
  <si>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</si>
  <si>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</si>
  <si>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</si>
  <si>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</si>
  <si>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</si>
  <si>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</si>
  <si>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</si>
  <si>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</si>
  <si>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</si>
  <si>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</si>
  <si>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</si>
  <si>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</si>
  <si>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</si>
  <si>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</si>
  <si>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</si>
  <si>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</si>
  <si>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</si>
  <si>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</si>
  <si>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</si>
  <si>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</si>
  <si>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</si>
  <si>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</si>
  <si>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</si>
  <si>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</si>
  <si>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</si>
  <si>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</si>
  <si>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</si>
  <si>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</si>
  <si>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</si>
  <si>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</si>
  <si>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</si>
  <si>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</si>
  <si>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</si>
  <si>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</si>
  <si>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</si>
  <si>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</si>
  <si>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</si>
  <si>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</si>
  <si>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</si>
  <si>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</si>
  <si>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</si>
  <si>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</si>
  <si>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</si>
  <si>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</si>
  <si>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</si>
  <si>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</si>
  <si>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</si>
  <si>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</si>
  <si>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</si>
  <si>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</si>
  <si>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</si>
  <si>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</si>
  <si>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</si>
  <si>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</si>
  <si>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</si>
  <si>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</si>
  <si>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</si>
  <si>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</si>
  <si>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</si>
  <si>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</si>
  <si>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</si>
  <si>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</si>
  <si>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</si>
  <si>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</si>
  <si>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</si>
  <si>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</si>
  <si>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</si>
  <si>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</si>
  <si>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</si>
  <si>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</si>
  <si>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</si>
  <si>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</si>
  <si>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</si>
  <si>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</si>
  <si>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</si>
  <si>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</si>
  <si>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</si>
  <si>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</si>
  <si>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</si>
  <si>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</si>
  <si>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</si>
  <si>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</si>
  <si>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</si>
  <si>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</si>
  <si>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</si>
  <si>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</si>
  <si>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</si>
  <si>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</si>
  <si>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</si>
  <si>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</si>
  <si>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</si>
  <si>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</si>
  <si>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</si>
  <si>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</si>
  <si>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</si>
  <si>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</si>
  <si>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</si>
  <si>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</si>
  <si>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</si>
  <si>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</si>
  <si>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</si>
  <si>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</si>
  <si>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</si>
  <si>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</si>
  <si>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</si>
  <si>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</si>
  <si>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</si>
  <si>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</si>
  <si>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</si>
  <si>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</si>
  <si>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</si>
  <si>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</si>
  <si>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</si>
  <si>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</si>
  <si>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</si>
  <si>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</si>
  <si>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</si>
  <si>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</si>
  <si>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</si>
  <si>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</si>
  <si>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</si>
  <si>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</si>
  <si>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</si>
  <si>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</si>
  <si>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</si>
  <si>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</si>
  <si>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</si>
  <si>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</si>
  <si>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</si>
  <si>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</si>
  <si>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</si>
  <si>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</si>
  <si>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</si>
  <si>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</si>
  <si>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</si>
  <si>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</si>
  <si>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</si>
  <si>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</si>
  <si>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</si>
  <si>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</si>
  <si>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</si>
  <si>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</si>
  <si>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</si>
  <si>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</si>
  <si>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</si>
  <si>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</si>
  <si>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</si>
  <si>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</si>
  <si>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</si>
  <si>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</si>
  <si>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</si>
  <si>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</si>
  <si>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</si>
  <si>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</si>
  <si>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</si>
  <si>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</si>
  <si>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</si>
  <si>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</si>
  <si>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</si>
  <si>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</si>
  <si>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</si>
  <si>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</si>
  <si>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</si>
  <si>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</si>
  <si>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</si>
  <si>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</si>
  <si>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</si>
  <si>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</si>
  <si>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</si>
  <si>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</si>
  <si>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</si>
  <si>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</si>
  <si>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</si>
  <si>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</si>
  <si>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</si>
  <si>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</si>
  <si>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</si>
  <si>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</si>
  <si>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</si>
  <si>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</si>
  <si>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</si>
  <si>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</si>
  <si>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</si>
  <si>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</si>
  <si>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</si>
  <si>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</si>
  <si>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</si>
  <si>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</si>
  <si>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</si>
  <si>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</si>
  <si>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</si>
  <si>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</si>
  <si>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</si>
  <si>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</si>
  <si>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</si>
  <si>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</si>
  <si>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</si>
  <si>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</si>
  <si>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</si>
  <si>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</si>
  <si>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</si>
  <si>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</si>
  <si>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</si>
  <si>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</si>
  <si>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</si>
  <si>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</si>
  <si>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</si>
  <si>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</si>
  <si>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</si>
  <si>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</si>
  <si>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</si>
  <si>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</si>
  <si>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</si>
  <si>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</si>
  <si>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</si>
  <si>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</si>
  <si>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</si>
  <si>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</si>
  <si>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</si>
  <si>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</si>
  <si>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</si>
  <si>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</si>
  <si>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</si>
  <si>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</si>
  <si>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</si>
  <si>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</si>
  <si>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</si>
  <si>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</si>
  <si>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</si>
  <si>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</si>
  <si>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</si>
  <si>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</si>
  <si>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</si>
  <si>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</si>
  <si>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</si>
  <si>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</si>
  <si>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</si>
  <si>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</si>
  <si>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</si>
  <si>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</si>
  <si>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</si>
  <si>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</si>
  <si>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</si>
  <si>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</si>
  <si>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</si>
  <si>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</si>
  <si>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</si>
  <si>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</si>
  <si>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</si>
  <si>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</si>
  <si>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</si>
  <si>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</si>
  <si>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</si>
  <si>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</si>
  <si>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</si>
  <si>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</si>
  <si>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</si>
  <si>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</si>
  <si>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</si>
  <si>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</si>
  <si>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</si>
  <si>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</si>
  <si>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</si>
  <si>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</si>
  <si>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</si>
  <si>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</si>
  <si>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</si>
  <si>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</si>
  <si>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</si>
  <si>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</si>
  <si>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</si>
  <si>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</si>
  <si>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</si>
  <si>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</si>
  <si>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</si>
  <si>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</si>
  <si>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</si>
  <si>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</si>
  <si>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</si>
  <si>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</si>
  <si>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</si>
  <si>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</si>
  <si>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</si>
  <si>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</si>
  <si>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</si>
  <si>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</si>
  <si>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</si>
  <si>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</si>
  <si>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</si>
  <si>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</si>
  <si>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</si>
  <si>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</si>
  <si>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</si>
  <si>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</si>
  <si>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</si>
  <si>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</si>
  <si>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</si>
  <si>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</si>
  <si>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</si>
  <si>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</si>
  <si>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</si>
  <si>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</si>
  <si>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</si>
  <si>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</si>
  <si>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</si>
  <si>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</si>
  <si>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</si>
  <si>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</si>
  <si>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</si>
  <si>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</si>
  <si>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</si>
  <si>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</si>
  <si>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</si>
  <si>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</si>
  <si>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</si>
  <si>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</si>
  <si>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</si>
  <si>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</si>
  <si>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</si>
  <si>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</si>
  <si>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</si>
  <si>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</si>
  <si>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</si>
  <si>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</si>
  <si>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</si>
  <si>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</si>
  <si>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</si>
  <si>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</si>
  <si>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</si>
  <si>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</si>
  <si>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</si>
  <si>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</si>
  <si>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</si>
  <si>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</si>
  <si>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</si>
  <si>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</si>
  <si>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</si>
  <si>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</si>
  <si>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</si>
  <si>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</si>
  <si>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</si>
  <si>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</si>
  <si>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</si>
  <si>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</si>
  <si>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</si>
  <si>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</si>
  <si>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</si>
  <si>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</si>
  <si>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</si>
  <si>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</si>
  <si>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</si>
  <si>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</si>
  <si>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</si>
  <si>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</si>
  <si>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</si>
  <si>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</si>
  <si>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</si>
  <si>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</si>
  <si>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</si>
  <si>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</si>
  <si>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</si>
  <si>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</si>
  <si>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</si>
  <si>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</si>
  <si>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</si>
  <si>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</si>
  <si>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</si>
  <si>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</si>
  <si>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</si>
  <si>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</si>
  <si>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</si>
  <si>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</si>
  <si>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</si>
  <si>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</si>
  <si>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</si>
  <si>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</si>
  <si>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</si>
  <si>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</si>
  <si>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</si>
  <si>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</si>
  <si>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</si>
  <si>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</si>
  <si>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</si>
  <si>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</si>
  <si>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</si>
  <si>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</si>
  <si>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</si>
  <si>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</si>
  <si>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</si>
  <si>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</si>
  <si>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</si>
  <si>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</si>
  <si>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</si>
  <si>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</si>
  <si>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</si>
  <si>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</si>
  <si>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</si>
  <si>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</si>
  <si>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</si>
  <si>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</si>
  <si>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</si>
  <si>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</si>
  <si>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</si>
  <si>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</si>
  <si>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</si>
  <si>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</si>
  <si>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</si>
  <si>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</si>
  <si>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</si>
  <si>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</si>
  <si>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</si>
  <si>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</si>
  <si>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</si>
  <si>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</si>
  <si>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</si>
  <si>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</si>
  <si>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</si>
  <si>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</si>
  <si>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</si>
  <si>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</si>
  <si>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</si>
  <si>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</si>
  <si>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</si>
  <si>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</si>
  <si>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</si>
  <si>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</si>
  <si>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</si>
  <si>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</si>
  <si>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</si>
  <si>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</si>
  <si>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</si>
  <si>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</si>
  <si>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</si>
  <si>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</si>
  <si>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</si>
  <si>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</si>
  <si>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</si>
  <si>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</si>
  <si>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</si>
  <si>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</si>
  <si>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</si>
  <si>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</si>
  <si>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</si>
  <si>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</si>
  <si>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</si>
  <si>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</si>
  <si>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</si>
  <si>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</si>
  <si>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</si>
  <si>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</si>
  <si>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</si>
  <si>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</si>
  <si>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</si>
  <si>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</si>
  <si>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</si>
  <si>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</si>
  <si>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</si>
  <si>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</si>
  <si>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</si>
  <si>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</si>
  <si>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</si>
  <si>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</si>
  <si>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</si>
  <si>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</si>
  <si>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</si>
  <si>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</si>
  <si>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</si>
  <si>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</si>
  <si>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</si>
  <si>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</si>
  <si>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</si>
  <si>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</si>
  <si>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</si>
  <si>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</si>
  <si>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</si>
  <si>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</si>
  <si>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</si>
  <si>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</si>
  <si>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</si>
  <si>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</si>
  <si>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</si>
  <si>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</si>
  <si>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</si>
  <si>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</si>
  <si>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</si>
  <si>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</si>
  <si>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</si>
  <si>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</si>
  <si>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</si>
  <si>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</si>
  <si>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</si>
  <si>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</si>
  <si>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</si>
  <si>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</si>
  <si>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</si>
  <si>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</si>
  <si>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</si>
  <si>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</si>
  <si>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</si>
  <si>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</si>
  <si>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</si>
  <si>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</si>
  <si>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</si>
  <si>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</si>
  <si>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</si>
  <si>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</si>
  <si>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</si>
  <si>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</si>
  <si>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</si>
  <si>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</si>
  <si>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</si>
  <si>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</si>
  <si>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</si>
  <si>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</si>
  <si>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</si>
  <si>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</si>
  <si>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</si>
  <si>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</si>
  <si>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</si>
  <si>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</si>
  <si>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</si>
  <si>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</si>
  <si>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</si>
  <si>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</si>
  <si>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</si>
  <si>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</si>
  <si>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</si>
  <si>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</si>
  <si>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</si>
  <si>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</si>
  <si>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</si>
  <si>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</si>
  <si>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</si>
  <si>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</si>
  <si>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</si>
  <si>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</si>
  <si>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</si>
  <si>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</si>
  <si>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</si>
  <si>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</si>
  <si>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</si>
  <si>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</si>
  <si>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</si>
  <si>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</si>
  <si>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</si>
  <si>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</si>
  <si>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</si>
  <si>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</si>
  <si>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</si>
  <si>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</si>
  <si>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</si>
  <si>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</si>
  <si>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</si>
  <si>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</si>
  <si>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</si>
  <si>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</si>
  <si>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</si>
  <si>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</si>
  <si>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</si>
  <si>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</si>
  <si>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</si>
  <si>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</si>
  <si>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</si>
  <si>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</si>
  <si>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</si>
  <si>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</si>
  <si>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</si>
  <si>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</si>
  <si>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</si>
  <si>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</si>
  <si>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</si>
  <si>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</si>
  <si>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</si>
  <si>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</si>
  <si>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</si>
  <si>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</si>
  <si>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</si>
  <si>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</si>
  <si>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</si>
  <si>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</si>
  <si>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</si>
  <si>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</si>
  <si>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</si>
  <si>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</si>
  <si>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</si>
  <si>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</si>
  <si>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</si>
  <si>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</si>
  <si>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</si>
  <si>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</si>
  <si>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</si>
  <si>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</si>
  <si>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</si>
  <si>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</si>
  <si>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</si>
  <si>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</si>
  <si>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</si>
  <si>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</si>
  <si>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</si>
  <si>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</si>
  <si>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</si>
  <si>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</si>
  <si>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</si>
  <si>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</si>
  <si>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</si>
  <si>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</si>
  <si>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</si>
  <si>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</si>
  <si>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</si>
  <si>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</si>
  <si>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</si>
  <si>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</si>
  <si>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</si>
  <si>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</si>
  <si>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</si>
  <si>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</si>
  <si>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</si>
  <si>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</si>
  <si>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</si>
  <si>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</si>
  <si>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</si>
  <si>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</si>
  <si>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</si>
  <si>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</si>
  <si>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</si>
  <si>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</si>
  <si>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</si>
  <si>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</si>
  <si>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</si>
  <si>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</si>
  <si>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</si>
  <si>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</si>
  <si>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</si>
  <si>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</si>
  <si>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</si>
  <si>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</si>
  <si>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</si>
  <si>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</si>
  <si>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</si>
  <si>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</si>
  <si>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</si>
  <si>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</si>
  <si>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</si>
  <si>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</si>
  <si>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</si>
  <si>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</si>
  <si>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</si>
  <si>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</si>
  <si>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</si>
  <si>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</si>
  <si>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</si>
  <si>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</si>
  <si>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</si>
  <si>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</si>
  <si>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</si>
  <si>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</si>
  <si>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</si>
  <si>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</si>
  <si>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</si>
  <si>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</si>
  <si>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</si>
  <si>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</si>
  <si>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</si>
  <si>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</si>
  <si>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</si>
  <si>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</si>
  <si>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</si>
  <si>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</si>
  <si>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</si>
  <si>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</si>
  <si>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</si>
  <si>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</si>
  <si>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</si>
  <si>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</si>
  <si>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</si>
  <si>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</si>
  <si>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</si>
  <si>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</si>
  <si>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</si>
  <si>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</si>
  <si>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</si>
  <si>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</si>
  <si>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</si>
  <si>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</si>
  <si>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</si>
  <si>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</si>
  <si>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</si>
  <si>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</si>
  <si>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</si>
  <si>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</si>
  <si>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</si>
  <si>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</si>
  <si>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</si>
  <si>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</si>
  <si>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</si>
  <si>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</si>
  <si>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</si>
  <si>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</si>
  <si>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</si>
  <si>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</si>
  <si>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</si>
  <si>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</si>
  <si>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</si>
  <si>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</si>
  <si>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</si>
  <si>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</si>
  <si>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</si>
  <si>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</si>
  <si>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</si>
  <si>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</si>
  <si>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</si>
  <si>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</si>
  <si>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</si>
  <si>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</si>
  <si>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</si>
  <si>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</si>
  <si>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</si>
  <si>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</si>
  <si>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</si>
  <si>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</si>
  <si>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</si>
  <si>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</si>
  <si>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</si>
  <si>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</si>
  <si>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</si>
  <si>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</si>
  <si>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</si>
  <si>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</si>
  <si>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</si>
  <si>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</si>
  <si>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</si>
  <si>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</si>
  <si>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</si>
  <si>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</si>
  <si>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</si>
  <si>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</si>
  <si>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</si>
  <si>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</si>
  <si>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</si>
  <si>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</si>
  <si>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</si>
  <si>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</si>
  <si>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</si>
  <si>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</si>
  <si>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</si>
  <si>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</si>
  <si>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</si>
  <si>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</si>
  <si>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</si>
  <si>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</si>
  <si>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</si>
  <si>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</si>
  <si>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</si>
  <si>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</si>
  <si>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</si>
  <si>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</si>
  <si>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</si>
  <si>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</si>
  <si>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</si>
  <si>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</si>
  <si>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</si>
  <si>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</si>
  <si>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</si>
  <si>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</si>
  <si>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</si>
  <si>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</si>
  <si>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</si>
  <si>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</si>
  <si>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</si>
  <si>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</si>
  <si>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</si>
  <si>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</si>
  <si>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</si>
  <si>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</si>
  <si>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</si>
  <si>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</si>
  <si>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</si>
  <si>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</si>
  <si>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</si>
  <si>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</si>
  <si>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</si>
  <si>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</si>
  <si>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</si>
  <si>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</si>
  <si>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</si>
  <si>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</si>
  <si>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</si>
  <si>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</si>
  <si>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</si>
  <si>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</si>
  <si>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</si>
  <si>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</si>
  <si>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</si>
  <si>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</si>
  <si>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</si>
  <si>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</si>
  <si>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</si>
  <si>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</si>
  <si>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</si>
  <si>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</si>
  <si>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</si>
  <si>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</si>
  <si>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</si>
  <si>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</si>
  <si>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</si>
  <si>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</si>
  <si>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</si>
  <si>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</si>
  <si>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</si>
  <si>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</si>
  <si>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</si>
  <si>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</si>
  <si>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</si>
  <si>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</si>
  <si>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</si>
  <si>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</si>
  <si>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</si>
  <si>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</si>
  <si>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</si>
  <si>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</si>
  <si>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</si>
  <si>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</si>
  <si>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</si>
  <si>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</si>
  <si>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</si>
  <si>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</si>
  <si>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</si>
  <si>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</si>
  <si>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</si>
  <si>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</si>
  <si>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</si>
  <si>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</si>
  <si>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</si>
  <si>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</si>
  <si>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</si>
  <si>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</si>
  <si>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</si>
  <si>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</si>
  <si>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</si>
  <si>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</si>
  <si>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</si>
  <si>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</si>
  <si>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</si>
  <si>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</si>
  <si>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</si>
  <si>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</si>
  <si>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</si>
  <si>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</si>
  <si>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</si>
  <si>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</si>
  <si>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</si>
  <si>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</si>
  <si>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</si>
  <si>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</si>
  <si>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</si>
  <si>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</si>
  <si>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</si>
  <si>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</si>
  <si>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</si>
  <si>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</si>
  <si>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</si>
  <si>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</si>
  <si>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</si>
  <si>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</si>
  <si>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</si>
  <si>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</si>
  <si>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</si>
  <si>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</si>
  <si>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</si>
  <si>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</si>
  <si>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</si>
  <si>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</si>
  <si>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</si>
  <si>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</si>
  <si>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</si>
  <si>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</si>
  <si>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</si>
  <si>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</si>
  <si>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</si>
  <si>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</si>
  <si>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</si>
  <si>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</si>
  <si>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</si>
  <si>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</si>
  <si>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</si>
  <si>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</si>
  <si>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</si>
  <si>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</si>
  <si>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</si>
  <si>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</si>
  <si>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</si>
  <si>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</si>
  <si>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</si>
  <si>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</si>
  <si>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</si>
  <si>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</si>
  <si>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</si>
  <si>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</si>
  <si>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</si>
  <si>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</si>
  <si>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</si>
  <si>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</si>
  <si>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</si>
  <si>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</si>
  <si>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</si>
  <si>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</si>
  <si>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</si>
  <si>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</si>
  <si>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</si>
  <si>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</si>
  <si>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</si>
  <si>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</si>
  <si>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</si>
  <si>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</si>
  <si>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</si>
  <si>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</si>
  <si>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</si>
  <si>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</si>
  <si>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</si>
  <si>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</si>
  <si>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</si>
  <si>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</si>
  <si>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</si>
  <si>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</si>
  <si>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</si>
  <si>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</si>
  <si>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</si>
  <si>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</si>
  <si>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</si>
  <si>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</si>
  <si>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</si>
  <si>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</si>
  <si>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</si>
  <si>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</si>
  <si>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</si>
  <si>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</si>
  <si>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</si>
  <si>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</si>
  <si>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</si>
  <si>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</si>
  <si>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</si>
  <si>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</si>
  <si>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</si>
  <si>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</si>
  <si>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</si>
  <si>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</si>
  <si>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</si>
  <si>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</si>
  <si>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</si>
  <si>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</si>
  <si>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</si>
  <si>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</si>
  <si>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</si>
  <si>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</si>
  <si>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</si>
  <si>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</si>
  <si>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</si>
  <si>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</si>
  <si>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</si>
  <si>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</si>
  <si>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</si>
  <si>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</si>
  <si>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</si>
  <si>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</si>
  <si>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</si>
  <si>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</si>
  <si>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</si>
  <si>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</si>
  <si>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</si>
  <si>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</si>
  <si>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</si>
  <si>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</si>
  <si>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</si>
  <si>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</si>
  <si>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</si>
  <si>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</si>
  <si>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</si>
  <si>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</si>
  <si>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</si>
  <si>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</si>
  <si>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</si>
  <si>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</si>
  <si>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</si>
  <si>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</si>
  <si>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</si>
  <si>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</si>
  <si>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</si>
  <si>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</si>
  <si>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</si>
  <si>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</si>
  <si>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</si>
  <si>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</si>
  <si>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</si>
  <si>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</si>
  <si>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</si>
  <si>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</si>
  <si>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</si>
  <si>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</si>
  <si>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</si>
  <si>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</si>
  <si>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</si>
  <si>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</si>
  <si>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</si>
  <si>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</si>
  <si>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</si>
  <si>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</si>
  <si>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</si>
  <si>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</si>
  <si>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</si>
  <si>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</si>
  <si>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</si>
  <si>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</si>
  <si>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</si>
  <si>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</si>
  <si>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</si>
  <si>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</si>
  <si>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</si>
  <si>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</si>
  <si>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</si>
  <si>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</si>
  <si>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</si>
  <si>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</si>
  <si>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</si>
  <si>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</si>
  <si>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</si>
  <si>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</si>
  <si>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</si>
  <si>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</si>
  <si>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</si>
  <si>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</si>
  <si>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</si>
  <si>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</si>
  <si>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</si>
  <si>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</si>
  <si>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</si>
  <si>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</si>
  <si>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</si>
  <si>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</si>
  <si>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</si>
  <si>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</si>
  <si>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</si>
  <si>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</si>
  <si>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</si>
  <si>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</si>
  <si>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</si>
  <si>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</si>
  <si>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</si>
  <si>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</si>
  <si>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</si>
  <si>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</si>
  <si>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</si>
  <si>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</si>
  <si>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</si>
  <si>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</si>
  <si>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</si>
  <si>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</si>
  <si>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</si>
  <si>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</si>
  <si>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</si>
  <si>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</si>
  <si>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</si>
  <si>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</si>
  <si>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</si>
  <si>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</si>
  <si>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</si>
  <si>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</si>
  <si>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</si>
  <si>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</si>
  <si>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</si>
  <si>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</si>
  <si>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</si>
  <si>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</si>
  <si>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</si>
  <si>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</si>
  <si>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</si>
  <si>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</si>
  <si>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</si>
  <si>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</si>
  <si>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</si>
  <si>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</si>
  <si>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</si>
  <si>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</si>
  <si>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</si>
  <si>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</si>
  <si>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</si>
  <si>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</si>
  <si>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</si>
  <si>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</si>
  <si>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</si>
  <si>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</si>
  <si>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</si>
  <si>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</si>
  <si>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</si>
  <si>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</si>
  <si>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</si>
  <si>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</si>
  <si>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</si>
  <si>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</si>
  <si>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</si>
  <si>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</si>
  <si>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</si>
  <si>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</si>
  <si>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</si>
  <si>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</si>
  <si>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</si>
  <si>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</si>
  <si>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</si>
  <si>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</si>
  <si>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</si>
  <si>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</si>
  <si>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</si>
  <si>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</si>
  <si>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</si>
  <si>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</si>
  <si>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</si>
  <si>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</si>
  <si>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</si>
  <si>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</si>
  <si>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</si>
  <si>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</si>
  <si>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</si>
  <si>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</si>
  <si>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</si>
  <si>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</si>
  <si>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</si>
  <si>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</si>
  <si>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</si>
  <si>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</si>
  <si>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</si>
  <si>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</si>
  <si>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</si>
  <si>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</si>
  <si>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</si>
  <si>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</si>
  <si>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</si>
  <si>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</si>
  <si>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</si>
  <si>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</si>
  <si>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</si>
  <si>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</si>
  <si>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</si>
  <si>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</si>
  <si>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</si>
  <si>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</si>
  <si>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</si>
  <si>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</si>
  <si>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</si>
  <si>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</si>
  <si>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</si>
  <si>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</si>
  <si>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</si>
  <si>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</si>
  <si>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</si>
  <si>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</si>
  <si>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</si>
  <si>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</si>
  <si>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</si>
  <si>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</si>
  <si>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</si>
  <si>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</si>
  <si>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</si>
  <si>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</si>
  <si>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</si>
  <si>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</si>
  <si>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</si>
  <si>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</si>
  <si>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</si>
  <si>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</si>
  <si>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</si>
  <si>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</si>
  <si>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</si>
  <si>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</si>
  <si>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</si>
  <si>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</si>
  <si>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</si>
  <si>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</si>
  <si>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</si>
  <si>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</si>
  <si>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</si>
  <si>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</si>
  <si>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</si>
  <si>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</si>
  <si>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</si>
  <si>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</si>
  <si>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</si>
  <si>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</si>
  <si>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</si>
  <si>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</si>
  <si>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</si>
  <si>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</si>
  <si>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</si>
  <si>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</si>
  <si>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</si>
  <si>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</si>
  <si>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</si>
  <si>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</si>
  <si>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</si>
  <si>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</si>
  <si>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</si>
  <si>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</si>
  <si>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</si>
  <si>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</si>
  <si>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</si>
  <si>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</si>
  <si>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</si>
  <si>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</si>
  <si>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</si>
  <si>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</si>
  <si>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</si>
  <si>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</si>
  <si>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</si>
  <si>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</si>
  <si>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</si>
  <si>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</si>
  <si>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</si>
  <si>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</si>
  <si>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</si>
  <si>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</si>
  <si>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</si>
  <si>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</si>
  <si>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</si>
  <si>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</si>
  <si>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</si>
  <si>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</si>
  <si>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</si>
  <si>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</si>
  <si>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</si>
  <si>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</si>
  <si>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</si>
  <si>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</si>
  <si>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</si>
  <si>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</si>
  <si>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</si>
  <si>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</si>
  <si>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</si>
  <si>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</si>
  <si>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</si>
  <si>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</si>
  <si>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</si>
  <si>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</si>
  <si>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</si>
  <si>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</si>
  <si>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</si>
  <si>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</si>
  <si>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</si>
  <si>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</si>
  <si>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</si>
  <si>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</si>
  <si>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</si>
  <si>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</si>
  <si>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</si>
  <si>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</si>
  <si>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</si>
  <si>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</si>
  <si>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</si>
  <si>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</si>
  <si>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</si>
  <si>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</si>
  <si>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</si>
  <si>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</si>
  <si>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</si>
  <si>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</si>
  <si>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</si>
  <si>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</si>
  <si>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</si>
  <si>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</si>
  <si>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</si>
  <si>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</si>
  <si>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</si>
  <si>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</si>
  <si>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</si>
  <si>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</si>
  <si>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</si>
  <si>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</si>
  <si>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</si>
  <si>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</si>
  <si>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</si>
  <si>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</si>
  <si>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</si>
  <si>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</si>
  <si>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</si>
  <si>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</si>
  <si>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</si>
  <si>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</si>
  <si>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</si>
  <si>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</si>
  <si>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</si>
  <si>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</si>
  <si>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</si>
  <si>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</si>
  <si>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</si>
  <si>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</si>
  <si>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</si>
  <si>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</si>
  <si>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</si>
  <si>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</si>
  <si>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</si>
  <si>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</si>
  <si>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</si>
  <si>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</si>
  <si>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</si>
  <si>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</si>
  <si>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</si>
  <si>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</si>
  <si>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</si>
  <si>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</si>
  <si>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</si>
  <si>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</si>
  <si>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</si>
  <si>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</si>
  <si>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</si>
  <si>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</si>
  <si>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</si>
  <si>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</si>
  <si>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</si>
  <si>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</si>
  <si>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</si>
  <si>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</si>
  <si>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</si>
  <si>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</si>
  <si>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</si>
  <si>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</si>
  <si>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</si>
  <si>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</si>
  <si>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</si>
  <si>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</si>
  <si>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</si>
  <si>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</si>
  <si>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</si>
  <si>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</si>
  <si>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</si>
  <si>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</si>
  <si>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</si>
  <si>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</si>
  <si>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</si>
  <si>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</si>
  <si>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</si>
  <si>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</si>
  <si>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</si>
  <si>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</si>
  <si>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</si>
  <si>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</si>
  <si>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</si>
  <si>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</si>
  <si>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</si>
  <si>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</si>
  <si>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</si>
  <si>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</si>
  <si>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</si>
  <si>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</si>
  <si>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</si>
  <si>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</si>
  <si>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</si>
  <si>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</si>
  <si>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</si>
  <si>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</si>
  <si>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</si>
  <si>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</si>
  <si>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</si>
  <si>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</si>
  <si>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</si>
  <si>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</si>
  <si>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</si>
  <si>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</si>
  <si>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</si>
  <si>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</si>
  <si>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</si>
  <si>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</si>
  <si>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</si>
  <si>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</si>
  <si>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</si>
  <si>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</si>
  <si>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</si>
  <si>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</si>
  <si>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</si>
  <si>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</si>
  <si>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</si>
  <si>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</si>
  <si>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</si>
  <si>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</si>
  <si>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</si>
  <si>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</si>
  <si>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</si>
  <si>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</si>
  <si>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</si>
  <si>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</si>
  <si>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</si>
  <si>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</si>
  <si>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</si>
  <si>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</si>
  <si>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</si>
  <si>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</si>
  <si>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</si>
  <si>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</si>
  <si>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</si>
  <si>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</si>
  <si>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</si>
  <si>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</si>
  <si>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</si>
  <si>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</si>
  <si>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</si>
  <si>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</si>
  <si>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</si>
  <si>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</si>
  <si>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</si>
  <si>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</si>
  <si>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</si>
  <si>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</si>
  <si>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</si>
  <si>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</si>
  <si>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</si>
  <si>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</si>
  <si>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</si>
  <si>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</si>
  <si>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</si>
  <si>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</si>
  <si>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</si>
  <si>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</si>
  <si>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</si>
  <si>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</si>
  <si>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</si>
  <si>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</si>
  <si>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</si>
  <si>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</si>
  <si>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</si>
  <si>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</si>
  <si>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</si>
  <si>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</si>
  <si>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</si>
  <si>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</si>
  <si>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</si>
  <si>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</si>
  <si>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</si>
  <si>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</si>
  <si>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</si>
  <si>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</si>
  <si>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</si>
  <si>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</si>
  <si>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</si>
  <si>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</si>
  <si>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</si>
  <si>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</si>
  <si>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</si>
  <si>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</si>
  <si>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</si>
  <si>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</si>
  <si>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OŠ ZRINSKIH I FRANKOPANA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</si>
</sst>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9">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2" fillId="0" borderId="40" xfId="0" applyNumberFormat="1" applyFont="1" applyBorder="1" applyAlignment="1" applyProtection="1">
      <alignment horizontal="right" vertical="center" shrinkToFit="1"/>
      <protection locked="0"/>
    </xf>
    <xf numFmtId="4" fontId="32"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0" fontId="8" fillId="0" borderId="86" xfId="0" applyFont="1" applyBorder="1" applyAlignment="1" applyProtection="1">
      <alignment horizontal="center" vertical="center"/>
      <protection locked="0" hidden="1"/>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0" applyFont="1" applyBorder="1" applyAlignment="1" applyProtection="1">
      <alignment vertical="center" wrapText="1"/>
      <protection locked="0"/>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18334017</v>
      </c>
      <c r="D2" s="6">
        <f>'PR-RAS'!E6</f>
        <v>19859083.740000002</v>
      </c>
      <c r="E2" s="6">
        <v>0</v>
      </c>
      <c r="F2" s="6">
        <v>0</v>
      </c>
      <c r="G2" s="7">
        <f t="shared" ref="G2:G264" si="0">(B2/1000)*(C2*1+D2*2)</f>
        <v>58052.184480000004</v>
      </c>
      <c r="H2" s="7">
        <f t="shared" ref="H2:H264" si="1">ABS(C2-ROUND(C2,0))+ABS(D2-ROUND(D2,0))</f>
        <v>0.25999999791383743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15335779</v>
      </c>
      <c r="D46" s="1">
        <f>'PR-RAS'!E50</f>
        <v>16456128.24</v>
      </c>
      <c r="E46" s="1">
        <v>0</v>
      </c>
      <c r="F46" s="1">
        <v>0</v>
      </c>
      <c r="G46" s="2">
        <f t="shared" si="0"/>
        <v>2171161.5966000003</v>
      </c>
      <c r="H46" s="2">
        <f t="shared" si="1"/>
        <v>0.24000000022351742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151272.69</v>
      </c>
      <c r="E55" s="1">
        <v>0</v>
      </c>
      <c r="F55" s="1">
        <v>0</v>
      </c>
      <c r="G55" s="2">
        <f t="shared" si="0"/>
        <v>16337.45052</v>
      </c>
      <c r="H55" s="2">
        <f t="shared" si="1"/>
        <v>0.30999999999767169</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151272.69</v>
      </c>
      <c r="E56" s="1">
        <v>0</v>
      </c>
      <c r="F56" s="1">
        <v>0</v>
      </c>
      <c r="G56" s="2">
        <f t="shared" si="0"/>
        <v>16639.995900000002</v>
      </c>
      <c r="H56" s="2">
        <f t="shared" si="1"/>
        <v>0.30999999999767169</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15157268</v>
      </c>
      <c r="D64" s="1">
        <f>'PR-RAS'!E68</f>
        <v>15983717.75</v>
      </c>
      <c r="E64" s="1">
        <v>0</v>
      </c>
      <c r="F64" s="1">
        <v>0</v>
      </c>
      <c r="G64" s="2">
        <f t="shared" si="0"/>
        <v>2968856.3204999999</v>
      </c>
      <c r="H64" s="2">
        <f t="shared" si="1"/>
        <v>0.25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14852870</v>
      </c>
      <c r="D65" s="1">
        <f>'PR-RAS'!E69</f>
        <v>15498591.810000001</v>
      </c>
      <c r="E65" s="1">
        <v>0</v>
      </c>
      <c r="F65" s="1">
        <v>0</v>
      </c>
      <c r="G65" s="2">
        <f t="shared" si="0"/>
        <v>2934403.4316800004</v>
      </c>
      <c r="H65" s="2">
        <f t="shared" si="1"/>
        <v>0.18999999947845936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304398</v>
      </c>
      <c r="D66" s="1">
        <f>'PR-RAS'!E70</f>
        <v>485125.94</v>
      </c>
      <c r="E66" s="1">
        <v>0</v>
      </c>
      <c r="F66" s="1">
        <v>0</v>
      </c>
      <c r="G66" s="2">
        <f t="shared" si="0"/>
        <v>82852.242199999993</v>
      </c>
      <c r="H66" s="2">
        <f t="shared" si="1"/>
        <v>5.9999999997671694E-2</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178511</v>
      </c>
      <c r="D73" s="1">
        <f>'PR-RAS'!E77</f>
        <v>321137.8</v>
      </c>
      <c r="E73" s="1">
        <v>0</v>
      </c>
      <c r="F73" s="1">
        <v>0</v>
      </c>
      <c r="G73" s="2">
        <f t="shared" si="0"/>
        <v>59096.635199999997</v>
      </c>
      <c r="H73" s="2">
        <f t="shared" si="1"/>
        <v>0.20000000001164153</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178511</v>
      </c>
      <c r="D76" s="1">
        <f>'PR-RAS'!E80</f>
        <v>321137.8</v>
      </c>
      <c r="E76" s="1">
        <v>0</v>
      </c>
      <c r="F76" s="1">
        <v>0</v>
      </c>
      <c r="G76" s="2">
        <f t="shared" si="0"/>
        <v>61558.994999999995</v>
      </c>
      <c r="H76" s="2">
        <f t="shared" si="1"/>
        <v>0.20000000001164153</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v>
      </c>
      <c r="D78" s="1">
        <f>'PR-RAS'!E82</f>
        <v>0.4</v>
      </c>
      <c r="E78" s="1">
        <v>0</v>
      </c>
      <c r="F78" s="1">
        <v>0</v>
      </c>
      <c r="G78" s="2">
        <f t="shared" si="0"/>
        <v>0.21559999999999999</v>
      </c>
      <c r="H78" s="2">
        <f t="shared" si="1"/>
        <v>0.4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v>
      </c>
      <c r="D79" s="1">
        <f>'PR-RAS'!E83</f>
        <v>0.4</v>
      </c>
      <c r="E79" s="1">
        <v>0</v>
      </c>
      <c r="F79" s="1">
        <v>0</v>
      </c>
      <c r="G79" s="2">
        <f t="shared" si="0"/>
        <v>0.21839999999999998</v>
      </c>
      <c r="H79" s="2">
        <f t="shared" si="1"/>
        <v>0.4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v>
      </c>
      <c r="D81" s="1">
        <f>'PR-RAS'!E85</f>
        <v>0.4</v>
      </c>
      <c r="E81" s="1">
        <v>0</v>
      </c>
      <c r="F81" s="1">
        <v>0</v>
      </c>
      <c r="G81" s="2">
        <f t="shared" si="0"/>
        <v>0.22399999999999998</v>
      </c>
      <c r="H81" s="2">
        <f t="shared" si="1"/>
        <v>0.4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195654</v>
      </c>
      <c r="D102" s="1">
        <f>'PR-RAS'!E106</f>
        <v>267061.71000000002</v>
      </c>
      <c r="E102" s="1">
        <v>0</v>
      </c>
      <c r="F102" s="1">
        <v>0</v>
      </c>
      <c r="G102" s="2">
        <f t="shared" si="0"/>
        <v>73707.519420000011</v>
      </c>
      <c r="H102" s="2">
        <f t="shared" si="1"/>
        <v>0.28999999997904524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195654</v>
      </c>
      <c r="D108" s="1">
        <f>'PR-RAS'!E112</f>
        <v>267061.71000000002</v>
      </c>
      <c r="E108" s="1">
        <v>0</v>
      </c>
      <c r="F108" s="1">
        <v>0</v>
      </c>
      <c r="G108" s="2">
        <f t="shared" si="0"/>
        <v>78086.183940000003</v>
      </c>
      <c r="H108" s="2">
        <f t="shared" si="1"/>
        <v>0.28999999997904524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195654</v>
      </c>
      <c r="D113" s="1">
        <f>'PR-RAS'!E117</f>
        <v>267061.71000000002</v>
      </c>
      <c r="E113" s="1">
        <v>0</v>
      </c>
      <c r="F113" s="1">
        <v>0</v>
      </c>
      <c r="G113" s="2">
        <f t="shared" si="0"/>
        <v>81735.07104000001</v>
      </c>
      <c r="H113" s="2">
        <f t="shared" si="1"/>
        <v>0.28999999997904524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44023</v>
      </c>
      <c r="D120" s="1">
        <f>'PR-RAS'!E124</f>
        <v>24143.550000000003</v>
      </c>
      <c r="E120" s="1">
        <v>0</v>
      </c>
      <c r="F120" s="1">
        <v>0</v>
      </c>
      <c r="G120" s="2">
        <f t="shared" si="0"/>
        <v>10984.901900000001</v>
      </c>
      <c r="H120" s="2">
        <f t="shared" si="1"/>
        <v>0.44999999999708962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39158</v>
      </c>
      <c r="D121" s="1">
        <f>'PR-RAS'!E125</f>
        <v>20026.45</v>
      </c>
      <c r="E121" s="1">
        <v>0</v>
      </c>
      <c r="F121" s="1">
        <v>0</v>
      </c>
      <c r="G121" s="2">
        <f t="shared" si="0"/>
        <v>9505.3079999999991</v>
      </c>
      <c r="H121" s="2">
        <f t="shared" si="1"/>
        <v>0.4500000000007276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23000</v>
      </c>
      <c r="D122" s="1">
        <f>'PR-RAS'!E126</f>
        <v>0</v>
      </c>
      <c r="E122" s="1">
        <v>0</v>
      </c>
      <c r="F122" s="1">
        <v>0</v>
      </c>
      <c r="G122" s="2">
        <f t="shared" si="0"/>
        <v>2783</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16158</v>
      </c>
      <c r="D123" s="1">
        <f>'PR-RAS'!E127</f>
        <v>20026.45</v>
      </c>
      <c r="E123" s="1">
        <v>0</v>
      </c>
      <c r="F123" s="1">
        <v>0</v>
      </c>
      <c r="G123" s="2">
        <f t="shared" si="0"/>
        <v>6857.7298000000001</v>
      </c>
      <c r="H123" s="2">
        <f t="shared" si="1"/>
        <v>0.4500000000007276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4865</v>
      </c>
      <c r="D124" s="1">
        <f>'PR-RAS'!E128</f>
        <v>4117.1000000000004</v>
      </c>
      <c r="E124" s="1">
        <v>0</v>
      </c>
      <c r="F124" s="1">
        <v>0</v>
      </c>
      <c r="G124" s="2">
        <f t="shared" si="0"/>
        <v>1611.2016000000001</v>
      </c>
      <c r="H124" s="2">
        <f t="shared" si="1"/>
        <v>0.1000000000003638</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4865</v>
      </c>
      <c r="D125" s="1">
        <f>'PR-RAS'!E129</f>
        <v>4117.1000000000004</v>
      </c>
      <c r="E125" s="1">
        <v>0</v>
      </c>
      <c r="F125" s="1">
        <v>0</v>
      </c>
      <c r="G125" s="2">
        <f t="shared" si="0"/>
        <v>1624.3008</v>
      </c>
      <c r="H125" s="2">
        <f t="shared" si="1"/>
        <v>0.1000000000003638</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2758559</v>
      </c>
      <c r="D129" s="1">
        <f>'PR-RAS'!E133</f>
        <v>3111749.84</v>
      </c>
      <c r="E129" s="1">
        <v>0</v>
      </c>
      <c r="F129" s="1">
        <v>0</v>
      </c>
      <c r="G129" s="2">
        <f t="shared" si="0"/>
        <v>1149703.51104</v>
      </c>
      <c r="H129" s="2">
        <f t="shared" si="1"/>
        <v>0.16000000014901161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2758559</v>
      </c>
      <c r="D130" s="1">
        <f>'PR-RAS'!E134</f>
        <v>3111749.84</v>
      </c>
      <c r="E130" s="1">
        <v>0</v>
      </c>
      <c r="F130" s="1">
        <v>0</v>
      </c>
      <c r="G130" s="2">
        <f t="shared" si="0"/>
        <v>1158685.56972</v>
      </c>
      <c r="H130" s="2">
        <f t="shared" si="1"/>
        <v>0.16000000014901161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2543664</v>
      </c>
      <c r="D131" s="1">
        <f>'PR-RAS'!E135</f>
        <v>3101249.84</v>
      </c>
      <c r="E131" s="1">
        <v>0</v>
      </c>
      <c r="F131" s="1">
        <v>0</v>
      </c>
      <c r="G131" s="2">
        <f t="shared" si="0"/>
        <v>1137001.2784</v>
      </c>
      <c r="H131" s="2">
        <f t="shared" si="1"/>
        <v>0.16000000014901161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214895</v>
      </c>
      <c r="D132" s="1">
        <f>'PR-RAS'!E136</f>
        <v>10500</v>
      </c>
      <c r="E132" s="1">
        <v>0</v>
      </c>
      <c r="F132" s="1">
        <v>0</v>
      </c>
      <c r="G132" s="2">
        <f t="shared" si="0"/>
        <v>30902.245000000003</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17832637</v>
      </c>
      <c r="D147" s="1">
        <f>'PR-RAS'!E151</f>
        <v>19639624.290000003</v>
      </c>
      <c r="E147" s="1">
        <v>0</v>
      </c>
      <c r="F147" s="1">
        <v>0</v>
      </c>
      <c r="G147" s="2">
        <f t="shared" si="0"/>
        <v>8338335.2946800003</v>
      </c>
      <c r="H147" s="2">
        <f t="shared" si="1"/>
        <v>0.29000000283122063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14850865</v>
      </c>
      <c r="D148" s="1">
        <f>'PR-RAS'!E152</f>
        <v>15870189.549999999</v>
      </c>
      <c r="E148" s="1">
        <v>0</v>
      </c>
      <c r="F148" s="1">
        <v>0</v>
      </c>
      <c r="G148" s="2">
        <f t="shared" si="0"/>
        <v>6848912.882699999</v>
      </c>
      <c r="H148" s="2">
        <f t="shared" si="1"/>
        <v>0.45000000111758709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12259618</v>
      </c>
      <c r="D149" s="1">
        <f>'PR-RAS'!E153</f>
        <v>13101608.529999999</v>
      </c>
      <c r="E149" s="1">
        <v>0</v>
      </c>
      <c r="F149" s="1">
        <v>0</v>
      </c>
      <c r="G149" s="2">
        <f t="shared" si="0"/>
        <v>5692499.5888799997</v>
      </c>
      <c r="H149" s="2">
        <f t="shared" si="1"/>
        <v>0.47000000067055225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12066996</v>
      </c>
      <c r="D150" s="1">
        <f>'PR-RAS'!E154</f>
        <v>13101608.529999999</v>
      </c>
      <c r="E150" s="1">
        <v>0</v>
      </c>
      <c r="F150" s="1">
        <v>0</v>
      </c>
      <c r="G150" s="2">
        <f t="shared" si="0"/>
        <v>5702261.7459399998</v>
      </c>
      <c r="H150" s="2">
        <f t="shared" si="1"/>
        <v>0.47000000067055225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192622</v>
      </c>
      <c r="D153" s="1">
        <f>'PR-RAS'!E157</f>
        <v>0</v>
      </c>
      <c r="E153" s="1">
        <v>0</v>
      </c>
      <c r="F153" s="1">
        <v>0</v>
      </c>
      <c r="G153" s="2">
        <f t="shared" si="0"/>
        <v>29278.543999999998</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568410</v>
      </c>
      <c r="D154" s="1">
        <f>'PR-RAS'!E158</f>
        <v>662397.18999999994</v>
      </c>
      <c r="E154" s="1">
        <v>0</v>
      </c>
      <c r="F154" s="1">
        <v>0</v>
      </c>
      <c r="G154" s="2">
        <f t="shared" si="0"/>
        <v>289660.27013999998</v>
      </c>
      <c r="H154" s="2">
        <f t="shared" si="1"/>
        <v>0.18999999994412065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2022837</v>
      </c>
      <c r="D155" s="1">
        <f>'PR-RAS'!E159</f>
        <v>2106183.83</v>
      </c>
      <c r="E155" s="1">
        <v>0</v>
      </c>
      <c r="F155" s="1">
        <v>0</v>
      </c>
      <c r="G155" s="2">
        <f t="shared" si="0"/>
        <v>960221.51763999998</v>
      </c>
      <c r="H155" s="2">
        <f t="shared" si="1"/>
        <v>0.16999999992549419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2022837</v>
      </c>
      <c r="D157" s="1">
        <f>'PR-RAS'!E161</f>
        <v>2106183.83</v>
      </c>
      <c r="E157" s="1">
        <v>0</v>
      </c>
      <c r="F157" s="1">
        <v>0</v>
      </c>
      <c r="G157" s="2">
        <f t="shared" si="0"/>
        <v>972691.92696000007</v>
      </c>
      <c r="H157" s="2">
        <f t="shared" si="1"/>
        <v>0.16999999992549419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2147483</v>
      </c>
      <c r="D159" s="1">
        <f>'PR-RAS'!E163</f>
        <v>2696017.45</v>
      </c>
      <c r="E159" s="1">
        <v>0</v>
      </c>
      <c r="F159" s="1">
        <v>0</v>
      </c>
      <c r="G159" s="2">
        <f t="shared" si="0"/>
        <v>1191243.8282000001</v>
      </c>
      <c r="H159" s="2">
        <f t="shared" si="1"/>
        <v>0.45000000018626451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350807</v>
      </c>
      <c r="D160" s="1">
        <f>'PR-RAS'!E164</f>
        <v>433811.08</v>
      </c>
      <c r="E160" s="1">
        <v>0</v>
      </c>
      <c r="F160" s="1">
        <v>0</v>
      </c>
      <c r="G160" s="2">
        <f t="shared" si="0"/>
        <v>193730.23644000004</v>
      </c>
      <c r="H160" s="2">
        <f t="shared" si="1"/>
        <v>8.0000000016298145E-2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10560</v>
      </c>
      <c r="D161" s="1">
        <f>'PR-RAS'!E165</f>
        <v>24758.01</v>
      </c>
      <c r="E161" s="1">
        <v>0</v>
      </c>
      <c r="F161" s="1">
        <v>0</v>
      </c>
      <c r="G161" s="2">
        <f t="shared" si="0"/>
        <v>9612.1631999999991</v>
      </c>
      <c r="H161" s="2">
        <f t="shared" si="1"/>
        <v>9.9999999983992893E-3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338047</v>
      </c>
      <c r="D162" s="1">
        <f>'PR-RAS'!E166</f>
        <v>406003.07</v>
      </c>
      <c r="E162" s="1">
        <v>0</v>
      </c>
      <c r="F162" s="1">
        <v>0</v>
      </c>
      <c r="G162" s="2">
        <f t="shared" si="0"/>
        <v>185158.55554000003</v>
      </c>
      <c r="H162" s="2">
        <f t="shared" si="1"/>
        <v>7.0000000006984919E-2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2200</v>
      </c>
      <c r="D163" s="1">
        <f>'PR-RAS'!E167</f>
        <v>3050</v>
      </c>
      <c r="E163" s="1">
        <v>0</v>
      </c>
      <c r="F163" s="1">
        <v>0</v>
      </c>
      <c r="G163" s="2">
        <f t="shared" si="0"/>
        <v>1344.6000000000001</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1215218</v>
      </c>
      <c r="D165" s="1">
        <f>'PR-RAS'!E169</f>
        <v>1683056.21</v>
      </c>
      <c r="E165" s="1">
        <v>0</v>
      </c>
      <c r="F165" s="1">
        <v>0</v>
      </c>
      <c r="G165" s="2">
        <f t="shared" si="0"/>
        <v>751338.18888000003</v>
      </c>
      <c r="H165" s="2">
        <f t="shared" si="1"/>
        <v>0.2099999999627471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126483</v>
      </c>
      <c r="D166" s="1">
        <f>'PR-RAS'!E170</f>
        <v>121290.01</v>
      </c>
      <c r="E166" s="1">
        <v>0</v>
      </c>
      <c r="F166" s="1">
        <v>0</v>
      </c>
      <c r="G166" s="2">
        <f t="shared" si="0"/>
        <v>60895.398300000008</v>
      </c>
      <c r="H166" s="2">
        <f t="shared" si="1"/>
        <v>9.9999999947613105E-3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265163</v>
      </c>
      <c r="D167" s="1">
        <f>'PR-RAS'!E171</f>
        <v>414120.33</v>
      </c>
      <c r="E167" s="1">
        <v>0</v>
      </c>
      <c r="F167" s="1">
        <v>0</v>
      </c>
      <c r="G167" s="2">
        <f t="shared" si="0"/>
        <v>181505.00756000003</v>
      </c>
      <c r="H167" s="2">
        <f t="shared" si="1"/>
        <v>0.33000000001629815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701712</v>
      </c>
      <c r="D168" s="1">
        <f>'PR-RAS'!E172</f>
        <v>1101512.8600000001</v>
      </c>
      <c r="E168" s="1">
        <v>0</v>
      </c>
      <c r="F168" s="1">
        <v>0</v>
      </c>
      <c r="G168" s="2">
        <f t="shared" si="0"/>
        <v>485091.19924000005</v>
      </c>
      <c r="H168" s="2">
        <f t="shared" si="1"/>
        <v>0.13999999989755452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72451</v>
      </c>
      <c r="D169" s="1">
        <f>'PR-RAS'!E173</f>
        <v>30560.2</v>
      </c>
      <c r="E169" s="1">
        <v>0</v>
      </c>
      <c r="F169" s="1">
        <v>0</v>
      </c>
      <c r="G169" s="2">
        <f t="shared" si="0"/>
        <v>22439.995200000001</v>
      </c>
      <c r="H169" s="2">
        <f t="shared" si="1"/>
        <v>0.2000000000007276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35923</v>
      </c>
      <c r="D170" s="1">
        <f>'PR-RAS'!E174</f>
        <v>9648.3799999999992</v>
      </c>
      <c r="E170" s="1">
        <v>0</v>
      </c>
      <c r="F170" s="1">
        <v>0</v>
      </c>
      <c r="G170" s="2">
        <f t="shared" si="0"/>
        <v>9332.139439999999</v>
      </c>
      <c r="H170" s="2">
        <f t="shared" si="1"/>
        <v>0.37999999999919964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13486</v>
      </c>
      <c r="D172" s="1">
        <f>'PR-RAS'!E176</f>
        <v>5924.43</v>
      </c>
      <c r="E172" s="1">
        <v>0</v>
      </c>
      <c r="F172" s="1">
        <v>0</v>
      </c>
      <c r="G172" s="2">
        <f t="shared" si="0"/>
        <v>4332.2610600000007</v>
      </c>
      <c r="H172" s="2">
        <f t="shared" si="1"/>
        <v>0.43000000000029104</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514463</v>
      </c>
      <c r="D173" s="1">
        <f>'PR-RAS'!E177</f>
        <v>519580.39</v>
      </c>
      <c r="E173" s="1">
        <v>0</v>
      </c>
      <c r="F173" s="1">
        <v>0</v>
      </c>
      <c r="G173" s="2">
        <f t="shared" si="0"/>
        <v>267223.29015999998</v>
      </c>
      <c r="H173" s="2">
        <f t="shared" si="1"/>
        <v>0.39000000001396984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56384</v>
      </c>
      <c r="D174" s="1">
        <f>'PR-RAS'!E178</f>
        <v>59280.84</v>
      </c>
      <c r="E174" s="1">
        <v>0</v>
      </c>
      <c r="F174" s="1">
        <v>0</v>
      </c>
      <c r="G174" s="2">
        <f t="shared" si="0"/>
        <v>30265.602639999997</v>
      </c>
      <c r="H174" s="2">
        <f t="shared" si="1"/>
        <v>0.16000000000349246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174435</v>
      </c>
      <c r="D175" s="1">
        <f>'PR-RAS'!E179</f>
        <v>158510.63</v>
      </c>
      <c r="E175" s="1">
        <v>0</v>
      </c>
      <c r="F175" s="1">
        <v>0</v>
      </c>
      <c r="G175" s="2">
        <f t="shared" si="0"/>
        <v>85513.38923999999</v>
      </c>
      <c r="H175" s="2">
        <f t="shared" si="1"/>
        <v>0.36999999999534339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1920</v>
      </c>
      <c r="D176" s="1">
        <f>'PR-RAS'!E180</f>
        <v>9293</v>
      </c>
      <c r="E176" s="1">
        <v>0</v>
      </c>
      <c r="F176" s="1">
        <v>0</v>
      </c>
      <c r="G176" s="2">
        <f t="shared" si="0"/>
        <v>3588.5499999999997</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111967</v>
      </c>
      <c r="D177" s="1">
        <f>'PR-RAS'!E181</f>
        <v>110947.46</v>
      </c>
      <c r="E177" s="1">
        <v>0</v>
      </c>
      <c r="F177" s="1">
        <v>0</v>
      </c>
      <c r="G177" s="2">
        <f t="shared" si="0"/>
        <v>58759.697920000006</v>
      </c>
      <c r="H177" s="2">
        <f t="shared" si="1"/>
        <v>0.46000000000640284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5685</v>
      </c>
      <c r="D178" s="1">
        <f>'PR-RAS'!E182</f>
        <v>5495</v>
      </c>
      <c r="E178" s="1">
        <v>0</v>
      </c>
      <c r="F178" s="1">
        <v>0</v>
      </c>
      <c r="G178" s="2">
        <f t="shared" si="0"/>
        <v>2951.4749999999999</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21045</v>
      </c>
      <c r="D179" s="1">
        <f>'PR-RAS'!E183</f>
        <v>13533.4</v>
      </c>
      <c r="E179" s="1">
        <v>0</v>
      </c>
      <c r="F179" s="1">
        <v>0</v>
      </c>
      <c r="G179" s="2">
        <f t="shared" si="0"/>
        <v>8563.9004000000004</v>
      </c>
      <c r="H179" s="2">
        <f t="shared" si="1"/>
        <v>0.3999999999996362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52477</v>
      </c>
      <c r="D180" s="1">
        <f>'PR-RAS'!E184</f>
        <v>62220.06</v>
      </c>
      <c r="E180" s="1">
        <v>0</v>
      </c>
      <c r="F180" s="1">
        <v>0</v>
      </c>
      <c r="G180" s="2">
        <f t="shared" si="0"/>
        <v>31668.164479999999</v>
      </c>
      <c r="H180" s="2">
        <f t="shared" si="1"/>
        <v>5.9999999997671694E-2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90550</v>
      </c>
      <c r="D181" s="1">
        <f>'PR-RAS'!E185</f>
        <v>100300</v>
      </c>
      <c r="E181" s="1">
        <v>0</v>
      </c>
      <c r="F181" s="1">
        <v>0</v>
      </c>
      <c r="G181" s="2">
        <f t="shared" si="0"/>
        <v>52407</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0</v>
      </c>
      <c r="E182" s="1">
        <v>0</v>
      </c>
      <c r="F182" s="1">
        <v>0</v>
      </c>
      <c r="G182" s="2">
        <f t="shared" si="0"/>
        <v>0</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66995</v>
      </c>
      <c r="D184" s="1">
        <f>'PR-RAS'!E188</f>
        <v>59569.770000000004</v>
      </c>
      <c r="E184" s="1">
        <v>0</v>
      </c>
      <c r="F184" s="1">
        <v>0</v>
      </c>
      <c r="G184" s="2">
        <f t="shared" si="0"/>
        <v>34062.620820000004</v>
      </c>
      <c r="H184" s="2">
        <f t="shared" si="1"/>
        <v>0.22999999999592546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34973</v>
      </c>
      <c r="D186" s="1">
        <f>'PR-RAS'!E190</f>
        <v>32146.13</v>
      </c>
      <c r="E186" s="1">
        <v>0</v>
      </c>
      <c r="F186" s="1">
        <v>0</v>
      </c>
      <c r="G186" s="2">
        <f t="shared" si="0"/>
        <v>18364.073100000001</v>
      </c>
      <c r="H186" s="2">
        <f t="shared" si="1"/>
        <v>0.13000000000101863</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2077</v>
      </c>
      <c r="D187" s="1">
        <f>'PR-RAS'!E191</f>
        <v>1026.52</v>
      </c>
      <c r="E187" s="1">
        <v>0</v>
      </c>
      <c r="F187" s="1">
        <v>0</v>
      </c>
      <c r="G187" s="2">
        <f t="shared" si="0"/>
        <v>768.18744000000004</v>
      </c>
      <c r="H187" s="2">
        <f t="shared" si="1"/>
        <v>0.48000000000001819</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1000</v>
      </c>
      <c r="D188" s="1">
        <f>'PR-RAS'!E192</f>
        <v>1200</v>
      </c>
      <c r="E188" s="1">
        <v>0</v>
      </c>
      <c r="F188" s="1">
        <v>0</v>
      </c>
      <c r="G188" s="2">
        <f t="shared" si="0"/>
        <v>635.79999999999995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23540</v>
      </c>
      <c r="D189" s="1">
        <f>'PR-RAS'!E193</f>
        <v>23918</v>
      </c>
      <c r="E189" s="1">
        <v>0</v>
      </c>
      <c r="F189" s="1">
        <v>0</v>
      </c>
      <c r="G189" s="2">
        <f t="shared" si="0"/>
        <v>13418.688</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5405</v>
      </c>
      <c r="D191" s="1">
        <f>'PR-RAS'!E195</f>
        <v>1279.1199999999999</v>
      </c>
      <c r="E191" s="1">
        <v>0</v>
      </c>
      <c r="F191" s="1">
        <v>0</v>
      </c>
      <c r="G191" s="2">
        <f t="shared" si="0"/>
        <v>1513.0155999999999</v>
      </c>
      <c r="H191" s="2">
        <f t="shared" si="1"/>
        <v>0.11999999999989086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8222</v>
      </c>
      <c r="D192" s="1">
        <f>'PR-RAS'!E196</f>
        <v>10047.26</v>
      </c>
      <c r="E192" s="1">
        <v>0</v>
      </c>
      <c r="F192" s="1">
        <v>0</v>
      </c>
      <c r="G192" s="2">
        <f t="shared" si="0"/>
        <v>5408.45532</v>
      </c>
      <c r="H192" s="2">
        <f t="shared" si="1"/>
        <v>0.26000000000021828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8222</v>
      </c>
      <c r="D206" s="1">
        <f>'PR-RAS'!E210</f>
        <v>10047.26</v>
      </c>
      <c r="E206" s="1">
        <v>0</v>
      </c>
      <c r="F206" s="1">
        <v>0</v>
      </c>
      <c r="G206" s="2">
        <f t="shared" si="0"/>
        <v>5804.8865999999998</v>
      </c>
      <c r="H206" s="2">
        <f t="shared" si="1"/>
        <v>0.26000000000021828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8222</v>
      </c>
      <c r="D207" s="1">
        <f>'PR-RAS'!E211</f>
        <v>9907.26</v>
      </c>
      <c r="E207" s="1">
        <v>0</v>
      </c>
      <c r="F207" s="1">
        <v>0</v>
      </c>
      <c r="G207" s="2">
        <f t="shared" si="0"/>
        <v>5775.5231199999998</v>
      </c>
      <c r="H207" s="2">
        <f t="shared" si="1"/>
        <v>0.26000000000021828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140</v>
      </c>
      <c r="E209" s="1">
        <v>0</v>
      </c>
      <c r="F209" s="1">
        <v>0</v>
      </c>
      <c r="G209" s="2">
        <f t="shared" si="0"/>
        <v>58.239999999999995</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821201</v>
      </c>
      <c r="D248" s="1">
        <f>'PR-RAS'!E252</f>
        <v>1059252.93</v>
      </c>
      <c r="E248" s="1">
        <v>0</v>
      </c>
      <c r="F248" s="1">
        <v>0</v>
      </c>
      <c r="G248" s="2">
        <f t="shared" si="0"/>
        <v>726107.59441999998</v>
      </c>
      <c r="H248" s="2">
        <f t="shared" si="1"/>
        <v>7.000000006519258E-2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821201</v>
      </c>
      <c r="D255" s="1">
        <f>'PR-RAS'!E259</f>
        <v>1059252.93</v>
      </c>
      <c r="E255" s="1">
        <v>0</v>
      </c>
      <c r="F255" s="1">
        <v>0</v>
      </c>
      <c r="G255" s="2">
        <f t="shared" si="0"/>
        <v>746685.54243999999</v>
      </c>
      <c r="H255" s="2">
        <f t="shared" si="1"/>
        <v>7.000000006519258E-2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821201</v>
      </c>
      <c r="D257" s="1">
        <f>'PR-RAS'!E261</f>
        <v>1059252.93</v>
      </c>
      <c r="E257" s="1">
        <v>0</v>
      </c>
      <c r="F257" s="1">
        <v>0</v>
      </c>
      <c r="G257" s="2">
        <f t="shared" si="0"/>
        <v>752564.95615999994</v>
      </c>
      <c r="H257" s="2">
        <f t="shared" si="1"/>
        <v>7.000000006519258E-2</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4866</v>
      </c>
      <c r="D259" s="1">
        <f>'PR-RAS'!E263</f>
        <v>4117.1000000000004</v>
      </c>
      <c r="E259" s="1">
        <v>0</v>
      </c>
      <c r="F259" s="1">
        <v>0</v>
      </c>
      <c r="G259" s="2">
        <f t="shared" si="0"/>
        <v>3379.8516000000004</v>
      </c>
      <c r="H259" s="2">
        <f t="shared" si="1"/>
        <v>0.1000000000003638</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4866</v>
      </c>
      <c r="D260" s="1">
        <f>'PR-RAS'!E264</f>
        <v>4117.1000000000004</v>
      </c>
      <c r="E260" s="1">
        <v>0</v>
      </c>
      <c r="F260" s="1">
        <v>0</v>
      </c>
      <c r="G260" s="2">
        <f t="shared" si="0"/>
        <v>3392.9518000000003</v>
      </c>
      <c r="H260" s="2">
        <f t="shared" si="1"/>
        <v>0.1000000000003638</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4866</v>
      </c>
      <c r="D261" s="1">
        <f>'PR-RAS'!E265</f>
        <v>4117.1000000000004</v>
      </c>
      <c r="E261" s="1">
        <v>0</v>
      </c>
      <c r="F261" s="1">
        <v>0</v>
      </c>
      <c r="G261" s="2">
        <f t="shared" si="0"/>
        <v>3406.0520000000001</v>
      </c>
      <c r="H261" s="2">
        <f t="shared" si="1"/>
        <v>0.1000000000003638</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17832637</v>
      </c>
      <c r="D285" s="1">
        <f>'PR-RAS'!E289</f>
        <v>19639624.290000003</v>
      </c>
      <c r="E285" s="1">
        <v>0</v>
      </c>
      <c r="F285" s="1">
        <v>0</v>
      </c>
      <c r="G285" s="2">
        <f t="shared" si="8"/>
        <v>16219775.504720001</v>
      </c>
      <c r="H285" s="2">
        <f t="shared" si="9"/>
        <v>0.29000000283122063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501380</v>
      </c>
      <c r="D286" s="1">
        <f>'PR-RAS'!E290</f>
        <v>219459.44999999925</v>
      </c>
      <c r="E286" s="1">
        <v>0</v>
      </c>
      <c r="F286" s="1">
        <v>0</v>
      </c>
      <c r="G286" s="2">
        <f t="shared" si="8"/>
        <v>267985.18649999955</v>
      </c>
      <c r="H286" s="2">
        <f t="shared" si="9"/>
        <v>0.44999999925494194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291168</v>
      </c>
      <c r="D288" s="1">
        <f>'PR-RAS'!E292</f>
        <v>251359</v>
      </c>
      <c r="E288" s="1">
        <v>0</v>
      </c>
      <c r="F288" s="1">
        <v>0</v>
      </c>
      <c r="G288" s="2">
        <f t="shared" si="8"/>
        <v>227845.28199999998</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27480</v>
      </c>
      <c r="D290" s="1">
        <f>'PR-RAS'!E294</f>
        <v>17975.259999999998</v>
      </c>
      <c r="E290" s="1">
        <v>0</v>
      </c>
      <c r="F290" s="1">
        <v>0</v>
      </c>
      <c r="G290" s="2">
        <f t="shared" si="8"/>
        <v>18331.420279999998</v>
      </c>
      <c r="H290" s="2">
        <f t="shared" si="9"/>
        <v>0.25999999999839929</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27480</v>
      </c>
      <c r="D291" s="1">
        <f>'PR-RAS'!E295</f>
        <v>17975.259999999998</v>
      </c>
      <c r="E291" s="1">
        <v>0</v>
      </c>
      <c r="F291" s="1">
        <v>0</v>
      </c>
      <c r="G291" s="2">
        <f t="shared" si="8"/>
        <v>18394.850799999997</v>
      </c>
      <c r="H291" s="2">
        <f t="shared" si="9"/>
        <v>0.25999999999839929</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2004</v>
      </c>
      <c r="D293" s="1">
        <f>'PR-RAS'!E298</f>
        <v>9515.34</v>
      </c>
      <c r="E293" s="1">
        <v>0</v>
      </c>
      <c r="F293" s="1">
        <v>0</v>
      </c>
      <c r="G293" s="2">
        <f t="shared" si="8"/>
        <v>6142.1265599999997</v>
      </c>
      <c r="H293" s="2">
        <f t="shared" si="9"/>
        <v>0.34000000000014552</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2004</v>
      </c>
      <c r="D306" s="1">
        <f>'PR-RAS'!E311</f>
        <v>9515.34</v>
      </c>
      <c r="E306" s="1">
        <v>0</v>
      </c>
      <c r="F306" s="1">
        <v>0</v>
      </c>
      <c r="G306" s="2">
        <f t="shared" si="8"/>
        <v>6415.5774000000001</v>
      </c>
      <c r="H306" s="2">
        <f t="shared" si="9"/>
        <v>0.34000000000014552</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2004</v>
      </c>
      <c r="D307" s="1">
        <f>'PR-RAS'!E312</f>
        <v>9515.34</v>
      </c>
      <c r="E307" s="1">
        <v>0</v>
      </c>
      <c r="F307" s="1">
        <v>0</v>
      </c>
      <c r="G307" s="2">
        <f t="shared" si="8"/>
        <v>6436.6120799999999</v>
      </c>
      <c r="H307" s="2">
        <f t="shared" si="9"/>
        <v>0.34000000000014552</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2004</v>
      </c>
      <c r="D308" s="1">
        <f>'PR-RAS'!E313</f>
        <v>9515.34</v>
      </c>
      <c r="E308" s="1">
        <v>0</v>
      </c>
      <c r="F308" s="1">
        <v>0</v>
      </c>
      <c r="G308" s="2">
        <f t="shared" si="8"/>
        <v>6457.6467599999996</v>
      </c>
      <c r="H308" s="2">
        <f t="shared" si="9"/>
        <v>0.34000000000014552</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543193</v>
      </c>
      <c r="D345" s="1">
        <f>'PR-RAS'!E350</f>
        <v>318473.5</v>
      </c>
      <c r="E345" s="1">
        <v>0</v>
      </c>
      <c r="F345" s="1">
        <v>0</v>
      </c>
      <c r="G345" s="2">
        <f t="shared" si="8"/>
        <v>405968.16</v>
      </c>
      <c r="H345" s="2">
        <f t="shared" si="9"/>
        <v>0.5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543193</v>
      </c>
      <c r="D358" s="1">
        <f>'PR-RAS'!E363</f>
        <v>318473.5</v>
      </c>
      <c r="E358" s="1">
        <v>0</v>
      </c>
      <c r="F358" s="1">
        <v>0</v>
      </c>
      <c r="G358" s="2">
        <f t="shared" si="8"/>
        <v>421309.98</v>
      </c>
      <c r="H358" s="2">
        <f t="shared" si="9"/>
        <v>0.5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11850</v>
      </c>
      <c r="D359" s="1">
        <f>'PR-RAS'!E364</f>
        <v>10500</v>
      </c>
      <c r="E359" s="1">
        <v>0</v>
      </c>
      <c r="F359" s="1">
        <v>0</v>
      </c>
      <c r="G359" s="2">
        <f t="shared" si="8"/>
        <v>11760.3</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11850</v>
      </c>
      <c r="D361" s="1">
        <f>'PR-RAS'!E366</f>
        <v>10500</v>
      </c>
      <c r="E361" s="1">
        <v>0</v>
      </c>
      <c r="F361" s="1">
        <v>0</v>
      </c>
      <c r="G361" s="2">
        <f t="shared" si="8"/>
        <v>11826</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47304</v>
      </c>
      <c r="D364" s="1">
        <f>'PR-RAS'!E369</f>
        <v>7999</v>
      </c>
      <c r="E364" s="1">
        <v>0</v>
      </c>
      <c r="F364" s="1">
        <v>0</v>
      </c>
      <c r="G364" s="2">
        <f t="shared" si="8"/>
        <v>22978.626</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38815</v>
      </c>
      <c r="D365" s="1">
        <f>'PR-RAS'!E370</f>
        <v>7999</v>
      </c>
      <c r="E365" s="1">
        <v>0</v>
      </c>
      <c r="F365" s="1">
        <v>0</v>
      </c>
      <c r="G365" s="2">
        <f t="shared" si="8"/>
        <v>19951.932000000001</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8489</v>
      </c>
      <c r="D370" s="1">
        <f>'PR-RAS'!E375</f>
        <v>0</v>
      </c>
      <c r="E370" s="1">
        <v>0</v>
      </c>
      <c r="F370" s="1">
        <v>0</v>
      </c>
      <c r="G370" s="2">
        <f t="shared" si="8"/>
        <v>3132.4409999999998</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182365</v>
      </c>
      <c r="D373" s="1">
        <f>'PR-RAS'!E378</f>
        <v>0</v>
      </c>
      <c r="E373" s="1">
        <v>0</v>
      </c>
      <c r="F373" s="1">
        <v>0</v>
      </c>
      <c r="G373" s="2">
        <f t="shared" si="8"/>
        <v>67839.78</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182365</v>
      </c>
      <c r="D374" s="1">
        <f>'PR-RAS'!E379</f>
        <v>0</v>
      </c>
      <c r="E374" s="1">
        <v>0</v>
      </c>
      <c r="F374" s="1">
        <v>0</v>
      </c>
      <c r="G374" s="2">
        <f t="shared" si="8"/>
        <v>68022.145000000004</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301674</v>
      </c>
      <c r="D378" s="1">
        <f>'PR-RAS'!E383</f>
        <v>299974.5</v>
      </c>
      <c r="E378" s="1">
        <v>0</v>
      </c>
      <c r="F378" s="1">
        <v>0</v>
      </c>
      <c r="G378" s="2">
        <f t="shared" si="8"/>
        <v>339911.87099999998</v>
      </c>
      <c r="H378" s="2">
        <f t="shared" si="9"/>
        <v>0.5</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301674</v>
      </c>
      <c r="D379" s="1">
        <f>'PR-RAS'!E384</f>
        <v>299974.5</v>
      </c>
      <c r="E379" s="1">
        <v>0</v>
      </c>
      <c r="F379" s="1">
        <v>0</v>
      </c>
      <c r="G379" s="2">
        <f t="shared" si="8"/>
        <v>340813.49400000001</v>
      </c>
      <c r="H379" s="2">
        <f t="shared" si="9"/>
        <v>0.5</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541189</v>
      </c>
      <c r="D403" s="1">
        <f>'PR-RAS'!E408</f>
        <v>308958.15999999997</v>
      </c>
      <c r="E403" s="1">
        <v>0</v>
      </c>
      <c r="F403" s="1">
        <v>0</v>
      </c>
      <c r="G403" s="2">
        <f t="shared" si="8"/>
        <v>465960.33863999997</v>
      </c>
      <c r="H403" s="2">
        <f t="shared" si="9"/>
        <v>0.15999999997438863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18336021</v>
      </c>
      <c r="D407" s="1">
        <f>'PR-RAS'!E412</f>
        <v>19868599.080000002</v>
      </c>
      <c r="E407" s="1">
        <v>0</v>
      </c>
      <c r="F407" s="1">
        <v>0</v>
      </c>
      <c r="G407" s="2">
        <f t="shared" si="8"/>
        <v>23577726.978960004</v>
      </c>
      <c r="H407" s="2">
        <f t="shared" si="9"/>
        <v>8.0000001937150955E-2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18375830</v>
      </c>
      <c r="D408" s="1">
        <f>'PR-RAS'!E413</f>
        <v>19958097.790000003</v>
      </c>
      <c r="E408" s="1">
        <v>0</v>
      </c>
      <c r="F408" s="1">
        <v>0</v>
      </c>
      <c r="G408" s="2">
        <f t="shared" si="8"/>
        <v>23724854.411060002</v>
      </c>
      <c r="H408" s="2">
        <f t="shared" si="9"/>
        <v>0.20999999716877937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39809</v>
      </c>
      <c r="D410" s="1">
        <f>'PR-RAS'!E415</f>
        <v>89498.710000000894</v>
      </c>
      <c r="E410" s="1">
        <v>0</v>
      </c>
      <c r="F410" s="1">
        <v>0</v>
      </c>
      <c r="G410" s="2">
        <f t="shared" si="8"/>
        <v>89491.825780000727</v>
      </c>
      <c r="H410" s="2">
        <f t="shared" si="9"/>
        <v>0.28999999910593033</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291168</v>
      </c>
      <c r="D411" s="1">
        <f>'PR-RAS'!E416</f>
        <v>251359</v>
      </c>
      <c r="E411" s="1">
        <v>0</v>
      </c>
      <c r="F411" s="1">
        <v>0</v>
      </c>
      <c r="G411" s="2">
        <f t="shared" si="8"/>
        <v>325493.26</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27480</v>
      </c>
      <c r="D413" s="1">
        <f>'PR-RAS'!E418</f>
        <v>17975.259999999998</v>
      </c>
      <c r="E413" s="1">
        <v>0</v>
      </c>
      <c r="F413" s="1">
        <v>0</v>
      </c>
      <c r="G413" s="2">
        <f t="shared" si="8"/>
        <v>26133.374239999997</v>
      </c>
      <c r="H413" s="2">
        <f t="shared" si="9"/>
        <v>0.25999999999839929</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14993</v>
      </c>
      <c r="D414" s="1">
        <f>'PR-RAS'!E420</f>
        <v>14993.28</v>
      </c>
      <c r="E414" s="1">
        <v>0</v>
      </c>
      <c r="F414" s="1">
        <v>0</v>
      </c>
      <c r="G414" s="2">
        <f t="shared" si="8"/>
        <v>18576.558279999997</v>
      </c>
      <c r="H414" s="2">
        <f t="shared" si="9"/>
        <v>0.28000000000065484</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14993</v>
      </c>
      <c r="D478" s="1">
        <f>'PR-RAS'!E484</f>
        <v>14993.28</v>
      </c>
      <c r="E478" s="1">
        <v>0</v>
      </c>
      <c r="F478" s="1">
        <v>0</v>
      </c>
      <c r="G478" s="2">
        <f t="shared" si="8"/>
        <v>21455.250119999997</v>
      </c>
      <c r="H478" s="2">
        <f t="shared" si="9"/>
        <v>0.28000000000065484</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14993</v>
      </c>
      <c r="D496" s="1">
        <f>'PR-RAS'!E502</f>
        <v>14993.28</v>
      </c>
      <c r="E496" s="1">
        <v>0</v>
      </c>
      <c r="F496" s="1">
        <v>0</v>
      </c>
      <c r="G496" s="2">
        <f t="shared" si="8"/>
        <v>22264.8822</v>
      </c>
      <c r="H496" s="2">
        <f t="shared" si="9"/>
        <v>0.28000000000065484</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14993</v>
      </c>
      <c r="D497" s="1">
        <f>'PR-RAS'!E503</f>
        <v>14993.28</v>
      </c>
      <c r="E497" s="1">
        <v>0</v>
      </c>
      <c r="F497" s="1">
        <v>0</v>
      </c>
      <c r="G497" s="2">
        <f t="shared" si="8"/>
        <v>22309.86176</v>
      </c>
      <c r="H497" s="2">
        <f t="shared" si="9"/>
        <v>0.28000000000065484</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14993</v>
      </c>
      <c r="D522" s="1">
        <f>'PR-RAS'!E528</f>
        <v>14993.28</v>
      </c>
      <c r="E522" s="1">
        <v>0</v>
      </c>
      <c r="F522" s="1">
        <v>0</v>
      </c>
      <c r="G522" s="2">
        <f t="shared" ref="G522:G809" si="10">(B522/1000)*(C522*1+D522*2)</f>
        <v>23434.350760000001</v>
      </c>
      <c r="H522" s="2">
        <f t="shared" ref="H522:H809" si="11">ABS(C522-ROUND(C522,0))+ABS(D522-ROUND(D522,0))</f>
        <v>0.28000000000065484</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14993</v>
      </c>
      <c r="D587" s="1">
        <f>'PR-RAS'!E593</f>
        <v>14993.28</v>
      </c>
      <c r="E587" s="1">
        <v>0</v>
      </c>
      <c r="F587" s="1">
        <v>0</v>
      </c>
      <c r="G587" s="2">
        <f t="shared" si="10"/>
        <v>26358.022159999997</v>
      </c>
      <c r="H587" s="2">
        <f t="shared" si="11"/>
        <v>0.28000000000065484</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14993</v>
      </c>
      <c r="D599" s="1">
        <f>'PR-RAS'!E605</f>
        <v>14993.28</v>
      </c>
      <c r="E599" s="1">
        <v>0</v>
      </c>
      <c r="F599" s="1">
        <v>0</v>
      </c>
      <c r="G599" s="2">
        <f t="shared" si="10"/>
        <v>26897.776879999998</v>
      </c>
      <c r="H599" s="2">
        <f t="shared" si="11"/>
        <v>0.28000000000065484</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14993</v>
      </c>
      <c r="D602" s="1">
        <f>'PR-RAS'!E608</f>
        <v>14993.28</v>
      </c>
      <c r="E602" s="1">
        <v>0</v>
      </c>
      <c r="F602" s="1">
        <v>0</v>
      </c>
      <c r="G602" s="2">
        <f t="shared" si="10"/>
        <v>27032.715559999997</v>
      </c>
      <c r="H602" s="2">
        <f t="shared" si="11"/>
        <v>0.28000000000065484</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18351014</v>
      </c>
      <c r="D633" s="1">
        <f>'PR-RAS'!E639</f>
        <v>19883592.360000003</v>
      </c>
      <c r="E633" s="1">
        <v>0</v>
      </c>
      <c r="F633" s="1">
        <v>0</v>
      </c>
      <c r="G633" s="2">
        <f t="shared" si="10"/>
        <v>36730701.591040008</v>
      </c>
      <c r="H633" s="2">
        <f t="shared" si="11"/>
        <v>0.36000000312924385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18390823</v>
      </c>
      <c r="D634" s="1">
        <f>'PR-RAS'!E640</f>
        <v>19973091.070000004</v>
      </c>
      <c r="E634" s="1">
        <v>0</v>
      </c>
      <c r="F634" s="1">
        <v>0</v>
      </c>
      <c r="G634" s="2">
        <f t="shared" si="10"/>
        <v>36927324.253620006</v>
      </c>
      <c r="H634" s="2">
        <f t="shared" si="11"/>
        <v>7.0000004023313522E-2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39809</v>
      </c>
      <c r="D636" s="1">
        <f>'PR-RAS'!E642</f>
        <v>89498.710000000894</v>
      </c>
      <c r="E636" s="1">
        <v>0</v>
      </c>
      <c r="F636" s="1">
        <v>0</v>
      </c>
      <c r="G636" s="2">
        <f t="shared" si="10"/>
        <v>138942.07670000114</v>
      </c>
      <c r="H636" s="2">
        <f t="shared" si="11"/>
        <v>0.28999999910593033</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291168</v>
      </c>
      <c r="D637" s="1">
        <f>'PR-RAS'!E643</f>
        <v>251359</v>
      </c>
      <c r="E637" s="1">
        <v>0</v>
      </c>
      <c r="F637" s="1">
        <v>0</v>
      </c>
      <c r="G637" s="2">
        <f t="shared" si="10"/>
        <v>504911.49599999998</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251359</v>
      </c>
      <c r="D639" s="1">
        <f>'PR-RAS'!E645</f>
        <v>161860.28999999911</v>
      </c>
      <c r="E639" s="1">
        <v>0</v>
      </c>
      <c r="F639" s="1">
        <v>0</v>
      </c>
      <c r="G639" s="2">
        <f t="shared" si="10"/>
        <v>366900.77203999885</v>
      </c>
      <c r="H639" s="2">
        <f t="shared" si="11"/>
        <v>0.28999999910593033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1280742</v>
      </c>
      <c r="D641" s="1">
        <f>'PR-RAS'!E647</f>
        <v>1384882.28</v>
      </c>
      <c r="E641" s="1">
        <v>0</v>
      </c>
      <c r="F641" s="1">
        <v>0</v>
      </c>
      <c r="G641" s="2">
        <f t="shared" si="10"/>
        <v>2592324.1984000001</v>
      </c>
      <c r="H641" s="2">
        <f t="shared" si="11"/>
        <v>0.28000000002793968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278957</v>
      </c>
      <c r="D642" s="1">
        <f>'PR-RAS'!E649</f>
        <v>215423</v>
      </c>
      <c r="E642" s="1">
        <v>0</v>
      </c>
      <c r="F642" s="1">
        <v>0</v>
      </c>
      <c r="G642" s="2">
        <f t="shared" si="10"/>
        <v>454983.723</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2701059</v>
      </c>
      <c r="D643" s="1">
        <f>'PR-RAS'!E650</f>
        <v>20323727.670000002</v>
      </c>
      <c r="E643" s="1">
        <v>0</v>
      </c>
      <c r="F643" s="1">
        <v>0</v>
      </c>
      <c r="G643" s="2">
        <f t="shared" si="10"/>
        <v>27829746.206280004</v>
      </c>
      <c r="H643" s="2">
        <f t="shared" si="11"/>
        <v>0.32999999821186066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2764593</v>
      </c>
      <c r="D644" s="1">
        <f>'PR-RAS'!E651</f>
        <v>20393428.050000001</v>
      </c>
      <c r="E644" s="1">
        <v>0</v>
      </c>
      <c r="F644" s="1">
        <v>0</v>
      </c>
      <c r="G644" s="2">
        <f t="shared" si="10"/>
        <v>28003581.771300003</v>
      </c>
      <c r="H644" s="2">
        <f t="shared" si="11"/>
        <v>5.000000074505806E-2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215423</v>
      </c>
      <c r="D645" s="1">
        <f>'PR-RAS'!E652</f>
        <v>145722.62000000104</v>
      </c>
      <c r="E645" s="1">
        <v>0</v>
      </c>
      <c r="F645" s="1">
        <v>0</v>
      </c>
      <c r="G645" s="2">
        <f t="shared" si="10"/>
        <v>326423.14656000136</v>
      </c>
      <c r="H645" s="2">
        <f t="shared" si="11"/>
        <v>0.37999999895691872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120</v>
      </c>
      <c r="D647" s="1">
        <f>'PR-RAS'!E654</f>
        <v>117</v>
      </c>
      <c r="E647" s="1">
        <v>0</v>
      </c>
      <c r="F647" s="1">
        <v>0</v>
      </c>
      <c r="G647" s="2">
        <f t="shared" si="10"/>
        <v>228.684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117</v>
      </c>
      <c r="D649" s="1">
        <f>'PR-RAS'!E656</f>
        <v>115</v>
      </c>
      <c r="E649" s="1">
        <v>0</v>
      </c>
      <c r="F649" s="1">
        <v>0</v>
      </c>
      <c r="G649" s="2">
        <f t="shared" si="10"/>
        <v>224.85599999999999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140636.42000000001</v>
      </c>
      <c r="E656" s="1">
        <v>0</v>
      </c>
      <c r="F656" s="1">
        <v>0</v>
      </c>
      <c r="G656" s="2">
        <f t="shared" si="10"/>
        <v>184233.71020000003</v>
      </c>
      <c r="H656" s="2">
        <f t="shared" si="11"/>
        <v>0.42000000001280569</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10636.27</v>
      </c>
      <c r="E657" s="1">
        <v>0</v>
      </c>
      <c r="F657" s="1">
        <v>0</v>
      </c>
      <c r="G657" s="2">
        <f t="shared" si="10"/>
        <v>13954.786240000001</v>
      </c>
      <c r="H657" s="2">
        <f t="shared" si="11"/>
        <v>0.27000000000043656</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14852870</v>
      </c>
      <c r="D668" s="1">
        <f>'PR-RAS'!E675</f>
        <v>15498591.810000001</v>
      </c>
      <c r="E668" s="1">
        <v>0</v>
      </c>
      <c r="F668" s="1">
        <v>0</v>
      </c>
      <c r="G668" s="2">
        <f t="shared" si="10"/>
        <v>30581985.764540005</v>
      </c>
      <c r="H668" s="2">
        <f t="shared" si="11"/>
        <v>0.18999999947845936</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304398</v>
      </c>
      <c r="D670" s="1">
        <f>'PR-RAS'!E677</f>
        <v>485125.94</v>
      </c>
      <c r="E670" s="1">
        <v>0</v>
      </c>
      <c r="F670" s="1">
        <v>0</v>
      </c>
      <c r="G670" s="2">
        <f t="shared" si="10"/>
        <v>852740.76971999998</v>
      </c>
      <c r="H670" s="2">
        <f t="shared" si="11"/>
        <v>5.9999999997671694E-2</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194107</v>
      </c>
      <c r="D703" s="1">
        <f>'PR-RAS'!E710</f>
        <v>246820</v>
      </c>
      <c r="E703" s="1">
        <v>0</v>
      </c>
      <c r="F703" s="1">
        <v>0</v>
      </c>
      <c r="G703" s="2">
        <f t="shared" si="10"/>
        <v>482798.39399999997</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1547</v>
      </c>
      <c r="D705" s="1">
        <f>'PR-RAS'!E712</f>
        <v>20241.71</v>
      </c>
      <c r="E705" s="1">
        <v>0</v>
      </c>
      <c r="F705" s="1">
        <v>0</v>
      </c>
      <c r="G705" s="2">
        <f t="shared" si="10"/>
        <v>29589.415679999998</v>
      </c>
      <c r="H705" s="2">
        <f t="shared" si="11"/>
        <v>0.29000000000087311</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60623</v>
      </c>
      <c r="D709" s="1">
        <f>'PR-RAS'!E716</f>
        <v>31792.17</v>
      </c>
      <c r="E709" s="1">
        <v>0</v>
      </c>
      <c r="F709" s="1">
        <v>0</v>
      </c>
      <c r="G709" s="2">
        <f t="shared" si="10"/>
        <v>87938.796719999998</v>
      </c>
      <c r="H709" s="2">
        <f t="shared" si="11"/>
        <v>0.16999999999825377</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29433</v>
      </c>
      <c r="D710" s="1">
        <f>'PR-RAS'!E717</f>
        <v>40444.910000000003</v>
      </c>
      <c r="E710" s="1">
        <v>0</v>
      </c>
      <c r="F710" s="1">
        <v>0</v>
      </c>
      <c r="G710" s="2">
        <f t="shared" si="10"/>
        <v>78218.879379999998</v>
      </c>
      <c r="H710" s="2">
        <f t="shared" si="11"/>
        <v>8.999999999650754E-2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332214</v>
      </c>
      <c r="D711" s="1">
        <f>'PR-RAS'!E718</f>
        <v>398521.71</v>
      </c>
      <c r="E711" s="1">
        <v>0</v>
      </c>
      <c r="F711" s="1">
        <v>0</v>
      </c>
      <c r="G711" s="2">
        <f t="shared" si="10"/>
        <v>801772.76819999993</v>
      </c>
      <c r="H711" s="2">
        <f t="shared" si="11"/>
        <v>0.28999999997904524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6245</v>
      </c>
      <c r="D713" s="1">
        <f>'PR-RAS'!E720</f>
        <v>10727.5</v>
      </c>
      <c r="E713" s="1">
        <v>0</v>
      </c>
      <c r="F713" s="1">
        <v>0</v>
      </c>
      <c r="G713" s="2">
        <f t="shared" si="10"/>
        <v>19722.399999999998</v>
      </c>
      <c r="H713" s="2">
        <f t="shared" si="11"/>
        <v>0.5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23352</v>
      </c>
      <c r="D715" s="1">
        <f>'PR-RAS'!E722</f>
        <v>25586.68</v>
      </c>
      <c r="E715" s="1">
        <v>0</v>
      </c>
      <c r="F715" s="1">
        <v>0</v>
      </c>
      <c r="G715" s="2">
        <f t="shared" si="10"/>
        <v>53211.107039999995</v>
      </c>
      <c r="H715" s="2">
        <f t="shared" si="11"/>
        <v>0.31999999999970896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819339</v>
      </c>
      <c r="D817" s="1">
        <f>'PR-RAS'!E824</f>
        <v>1048616.6599999999</v>
      </c>
      <c r="E817" s="1">
        <v>0</v>
      </c>
      <c r="F817" s="1">
        <v>0</v>
      </c>
      <c r="G817" s="2">
        <f t="shared" si="18"/>
        <v>2379923.0131199998</v>
      </c>
      <c r="H817" s="2">
        <f t="shared" si="19"/>
        <v>0.34000000008381903</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1862</v>
      </c>
      <c r="D821" s="1">
        <f>'PR-RAS'!E828</f>
        <v>10636.27</v>
      </c>
      <c r="E821" s="1">
        <v>0</v>
      </c>
      <c r="F821" s="1">
        <v>0</v>
      </c>
      <c r="G821" s="2">
        <f t="shared" si="18"/>
        <v>18970.322799999998</v>
      </c>
      <c r="H821" s="2">
        <f t="shared" si="19"/>
        <v>0.27000000000043656</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4866</v>
      </c>
      <c r="D822" s="1">
        <f>'PR-RAS'!E829</f>
        <v>1600</v>
      </c>
      <c r="E822" s="1">
        <v>0</v>
      </c>
      <c r="F822" s="1">
        <v>0</v>
      </c>
      <c r="G822" s="2">
        <f t="shared" si="18"/>
        <v>6622.1859999999997</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14993</v>
      </c>
      <c r="D890" s="1">
        <f>'PR-RAS'!E897</f>
        <v>14993.28</v>
      </c>
      <c r="E890" s="1">
        <v>0</v>
      </c>
      <c r="F890" s="1">
        <v>0</v>
      </c>
      <c r="G890" s="2">
        <f t="shared" si="18"/>
        <v>39986.828840000002</v>
      </c>
      <c r="H890" s="2">
        <f t="shared" si="19"/>
        <v>0.28000000000065484</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14993</v>
      </c>
      <c r="D951" s="1">
        <f>'PR-RAS'!E958</f>
        <v>14993.28</v>
      </c>
      <c r="E951" s="1">
        <v>0</v>
      </c>
      <c r="F951" s="1">
        <v>0</v>
      </c>
      <c r="G951" s="2">
        <f t="shared" si="18"/>
        <v>42730.581999999995</v>
      </c>
      <c r="H951" s="2">
        <f t="shared" si="19"/>
        <v>0.28000000000065484</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15743724</v>
      </c>
      <c r="D984" s="6">
        <f>BILANCA!E6</f>
        <v>14952583.950000001</v>
      </c>
      <c r="E984" s="6">
        <v>0</v>
      </c>
      <c r="F984" s="6">
        <v>0</v>
      </c>
      <c r="G984" s="7">
        <f t="shared" ref="G984:G1241" si="22">B984/1000*C984+B984/500*D984</f>
        <v>45648.891900000002</v>
      </c>
      <c r="H984" s="7">
        <f t="shared" si="19"/>
        <v>4.999999888241291E-2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13800086</v>
      </c>
      <c r="D985" s="1">
        <f>BILANCA!E7</f>
        <v>13055195.970000001</v>
      </c>
      <c r="E985" s="1">
        <v>0</v>
      </c>
      <c r="F985" s="1">
        <v>0</v>
      </c>
      <c r="G985" s="2">
        <f t="shared" si="22"/>
        <v>79820.955880000009</v>
      </c>
      <c r="H985" s="2">
        <f t="shared" si="19"/>
        <v>2.9999999329447746E-2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38720</v>
      </c>
      <c r="D986" s="1">
        <f>BILANCA!E8</f>
        <v>38720.300000000003</v>
      </c>
      <c r="E986" s="1">
        <v>0</v>
      </c>
      <c r="F986" s="1">
        <v>0</v>
      </c>
      <c r="G986" s="2">
        <f t="shared" si="22"/>
        <v>348.48180000000002</v>
      </c>
      <c r="H986" s="2">
        <f t="shared" si="19"/>
        <v>0.30000000000291038</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36720</v>
      </c>
      <c r="D987" s="1">
        <f>BILANCA!E9</f>
        <v>36720.300000000003</v>
      </c>
      <c r="E987" s="1">
        <v>0</v>
      </c>
      <c r="F987" s="1">
        <v>0</v>
      </c>
      <c r="G987" s="2">
        <f t="shared" si="22"/>
        <v>440.64240000000001</v>
      </c>
      <c r="H987" s="2">
        <f t="shared" si="19"/>
        <v>0.30000000000291038</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2000</v>
      </c>
      <c r="D988" s="1">
        <f>BILANCA!E10</f>
        <v>2000</v>
      </c>
      <c r="E988" s="1">
        <v>0</v>
      </c>
      <c r="F988" s="1">
        <v>0</v>
      </c>
      <c r="G988" s="2">
        <f t="shared" si="22"/>
        <v>30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13725053</v>
      </c>
      <c r="D990" s="1">
        <f>BILANCA!E12</f>
        <v>12985864.779999999</v>
      </c>
      <c r="E990" s="1">
        <v>0</v>
      </c>
      <c r="F990" s="1">
        <v>0</v>
      </c>
      <c r="G990" s="2">
        <f t="shared" si="22"/>
        <v>277877.47791999998</v>
      </c>
      <c r="H990" s="2">
        <f t="shared" si="19"/>
        <v>0.22000000067055225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12404340</v>
      </c>
      <c r="D991" s="1">
        <f>BILANCA!E13</f>
        <v>11844272.65</v>
      </c>
      <c r="E991" s="1">
        <v>0</v>
      </c>
      <c r="F991" s="1">
        <v>0</v>
      </c>
      <c r="G991" s="2">
        <f t="shared" si="22"/>
        <v>288743.08240000001</v>
      </c>
      <c r="H991" s="2">
        <f t="shared" si="19"/>
        <v>0.34999999962747097</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23142319</v>
      </c>
      <c r="D993" s="1">
        <f>BILANCA!E15</f>
        <v>23142318.920000002</v>
      </c>
      <c r="E993" s="1">
        <v>0</v>
      </c>
      <c r="F993" s="1">
        <v>0</v>
      </c>
      <c r="G993" s="2">
        <f t="shared" si="22"/>
        <v>694269.56839999999</v>
      </c>
      <c r="H993" s="2">
        <f t="shared" si="19"/>
        <v>7.9999998211860657E-2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56941</v>
      </c>
      <c r="D995" s="1">
        <f>BILANCA!E17</f>
        <v>56941.08</v>
      </c>
      <c r="E995" s="1">
        <v>0</v>
      </c>
      <c r="F995" s="1">
        <v>0</v>
      </c>
      <c r="G995" s="2">
        <f t="shared" si="22"/>
        <v>2049.8779199999999</v>
      </c>
      <c r="H995" s="2">
        <f t="shared" si="19"/>
        <v>8.000000000174623E-2</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10794920</v>
      </c>
      <c r="D996" s="1">
        <f>BILANCA!E18</f>
        <v>11354987.35</v>
      </c>
      <c r="E996" s="1">
        <v>0</v>
      </c>
      <c r="F996" s="1">
        <v>0</v>
      </c>
      <c r="G996" s="2">
        <f t="shared" si="22"/>
        <v>435563.6311</v>
      </c>
      <c r="H996" s="2">
        <f t="shared" si="19"/>
        <v>0.34999999962747097</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351361</v>
      </c>
      <c r="D997" s="1">
        <f>BILANCA!E19</f>
        <v>341559.83000000007</v>
      </c>
      <c r="E997" s="1">
        <v>0</v>
      </c>
      <c r="F997" s="1">
        <v>0</v>
      </c>
      <c r="G997" s="2">
        <f t="shared" si="22"/>
        <v>14482.729240000002</v>
      </c>
      <c r="H997" s="2">
        <f t="shared" si="19"/>
        <v>0.16999999992549419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4039873</v>
      </c>
      <c r="D998" s="1">
        <f>BILANCA!E20</f>
        <v>4037500.75</v>
      </c>
      <c r="E998" s="1">
        <v>0</v>
      </c>
      <c r="F998" s="1">
        <v>0</v>
      </c>
      <c r="G998" s="2">
        <f t="shared" si="22"/>
        <v>181723.11749999999</v>
      </c>
      <c r="H998" s="2">
        <f t="shared" si="19"/>
        <v>0.25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43587</v>
      </c>
      <c r="D999" s="1">
        <f>BILANCA!E21</f>
        <v>43587.34</v>
      </c>
      <c r="E999" s="1">
        <v>0</v>
      </c>
      <c r="F999" s="1">
        <v>0</v>
      </c>
      <c r="G999" s="2">
        <f t="shared" si="22"/>
        <v>2092.1868800000002</v>
      </c>
      <c r="H999" s="2">
        <f t="shared" si="19"/>
        <v>0.33999999999650754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1128038</v>
      </c>
      <c r="D1000" s="1">
        <f>BILANCA!E22</f>
        <v>1128038.23</v>
      </c>
      <c r="E1000" s="1">
        <v>0</v>
      </c>
      <c r="F1000" s="1">
        <v>0</v>
      </c>
      <c r="G1000" s="2">
        <f t="shared" si="22"/>
        <v>57529.945820000001</v>
      </c>
      <c r="H1000" s="2">
        <f t="shared" si="19"/>
        <v>0.22999999998137355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2899</v>
      </c>
      <c r="D1002" s="1">
        <f>BILANCA!E24</f>
        <v>2899</v>
      </c>
      <c r="E1002" s="1">
        <v>0</v>
      </c>
      <c r="F1002" s="1">
        <v>0</v>
      </c>
      <c r="G1002" s="2">
        <f t="shared" si="22"/>
        <v>165.24299999999999</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115898</v>
      </c>
      <c r="D1003" s="1">
        <f>BILANCA!E25</f>
        <v>115873.47</v>
      </c>
      <c r="E1003" s="1">
        <v>0</v>
      </c>
      <c r="F1003" s="1">
        <v>0</v>
      </c>
      <c r="G1003" s="2">
        <f t="shared" si="22"/>
        <v>6952.8987999999999</v>
      </c>
      <c r="H1003" s="2">
        <f t="shared" si="19"/>
        <v>0.47000000000116415</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449761</v>
      </c>
      <c r="D1004" s="1">
        <f>BILANCA!E26</f>
        <v>449760.71</v>
      </c>
      <c r="E1004" s="1">
        <v>0</v>
      </c>
      <c r="F1004" s="1">
        <v>0</v>
      </c>
      <c r="G1004" s="2">
        <f t="shared" si="22"/>
        <v>28334.930820000001</v>
      </c>
      <c r="H1004" s="2">
        <f t="shared" si="19"/>
        <v>0.28999999997904524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5428695</v>
      </c>
      <c r="D1006" s="1">
        <f>BILANCA!E28</f>
        <v>5436099.6699999999</v>
      </c>
      <c r="E1006" s="1">
        <v>0</v>
      </c>
      <c r="F1006" s="1">
        <v>0</v>
      </c>
      <c r="G1006" s="2">
        <f t="shared" si="22"/>
        <v>374920.56981999998</v>
      </c>
      <c r="H1006" s="2">
        <f t="shared" si="19"/>
        <v>0.33000000007450581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262289</v>
      </c>
      <c r="D1007" s="1">
        <f>BILANCA!E29</f>
        <v>199415.93000000005</v>
      </c>
      <c r="E1007" s="1">
        <v>0</v>
      </c>
      <c r="F1007" s="1">
        <v>0</v>
      </c>
      <c r="G1007" s="2">
        <f t="shared" si="22"/>
        <v>15866.900640000002</v>
      </c>
      <c r="H1007" s="2">
        <f t="shared" si="19"/>
        <v>6.9999999948777258E-2</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633163</v>
      </c>
      <c r="D1008" s="1">
        <f>BILANCA!E30</f>
        <v>633162.67000000004</v>
      </c>
      <c r="E1008" s="1">
        <v>0</v>
      </c>
      <c r="F1008" s="1">
        <v>0</v>
      </c>
      <c r="G1008" s="2">
        <f t="shared" si="22"/>
        <v>47487.208500000008</v>
      </c>
      <c r="H1008" s="2">
        <f t="shared" si="19"/>
        <v>0.32999999995809048</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370874</v>
      </c>
      <c r="D1012" s="1">
        <f>BILANCA!E34</f>
        <v>433746.74</v>
      </c>
      <c r="E1012" s="1">
        <v>0</v>
      </c>
      <c r="F1012" s="1">
        <v>0</v>
      </c>
      <c r="G1012" s="2">
        <f t="shared" si="22"/>
        <v>35912.656920000001</v>
      </c>
      <c r="H1012" s="2">
        <f t="shared" si="19"/>
        <v>0.26000000000931323</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673803</v>
      </c>
      <c r="D1013" s="1">
        <f>BILANCA!E35</f>
        <v>567436.42999999993</v>
      </c>
      <c r="E1013" s="1">
        <v>0</v>
      </c>
      <c r="F1013" s="1">
        <v>0</v>
      </c>
      <c r="G1013" s="2">
        <f t="shared" si="22"/>
        <v>54260.275799999989</v>
      </c>
      <c r="H1013" s="2">
        <f t="shared" si="19"/>
        <v>0.42999999993480742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1069187</v>
      </c>
      <c r="D1014" s="1">
        <f>BILANCA!E36</f>
        <v>1362805.9</v>
      </c>
      <c r="E1014" s="1">
        <v>0</v>
      </c>
      <c r="F1014" s="1">
        <v>0</v>
      </c>
      <c r="G1014" s="2">
        <f t="shared" si="22"/>
        <v>117638.7628</v>
      </c>
      <c r="H1014" s="2">
        <f t="shared" si="19"/>
        <v>0.10000000009313226</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395384</v>
      </c>
      <c r="D1018" s="1">
        <f>BILANCA!E40</f>
        <v>795369.47</v>
      </c>
      <c r="E1018" s="1">
        <v>0</v>
      </c>
      <c r="F1018" s="1">
        <v>0</v>
      </c>
      <c r="G1018" s="2">
        <f t="shared" si="22"/>
        <v>69514.302899999995</v>
      </c>
      <c r="H1018" s="2">
        <f t="shared" si="19"/>
        <v>0.46999999997206032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33260</v>
      </c>
      <c r="D1023" s="1">
        <f>BILANCA!E45</f>
        <v>33179.94</v>
      </c>
      <c r="E1023" s="1">
        <v>0</v>
      </c>
      <c r="F1023" s="1">
        <v>0</v>
      </c>
      <c r="G1023" s="2">
        <f t="shared" si="22"/>
        <v>3984.7952000000005</v>
      </c>
      <c r="H1023" s="2">
        <f t="shared" si="19"/>
        <v>5.9999999997671694E-2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34380</v>
      </c>
      <c r="D1025" s="1">
        <f>BILANCA!E47</f>
        <v>34380.5</v>
      </c>
      <c r="E1025" s="1">
        <v>0</v>
      </c>
      <c r="F1025" s="1">
        <v>0</v>
      </c>
      <c r="G1025" s="2">
        <f t="shared" si="22"/>
        <v>4331.9220000000005</v>
      </c>
      <c r="H1025" s="2">
        <f t="shared" si="19"/>
        <v>0.5</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1120</v>
      </c>
      <c r="D1028" s="1">
        <f>BILANCA!E50</f>
        <v>1200.56</v>
      </c>
      <c r="E1028" s="1">
        <v>0</v>
      </c>
      <c r="F1028" s="1">
        <v>0</v>
      </c>
      <c r="G1028" s="2">
        <f t="shared" si="22"/>
        <v>158.4504</v>
      </c>
      <c r="H1028" s="2">
        <f t="shared" si="19"/>
        <v>0.44000000000005457</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36313</v>
      </c>
      <c r="D1030" s="1">
        <f>BILANCA!E52</f>
        <v>30610.890000000014</v>
      </c>
      <c r="E1030" s="1">
        <v>0</v>
      </c>
      <c r="F1030" s="1">
        <v>0</v>
      </c>
      <c r="G1030" s="2">
        <f t="shared" si="22"/>
        <v>4584.1346600000015</v>
      </c>
      <c r="H1030" s="2">
        <f t="shared" si="19"/>
        <v>0.10999999998603016</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402938</v>
      </c>
      <c r="D1032" s="1">
        <f>BILANCA!E54</f>
        <v>402938.25</v>
      </c>
      <c r="E1032" s="1">
        <v>0</v>
      </c>
      <c r="F1032" s="1">
        <v>0</v>
      </c>
      <c r="G1032" s="2">
        <f t="shared" si="22"/>
        <v>59231.910499999998</v>
      </c>
      <c r="H1032" s="2">
        <f t="shared" si="19"/>
        <v>0.25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366625</v>
      </c>
      <c r="D1033" s="1">
        <f>BILANCA!E55</f>
        <v>372327.36</v>
      </c>
      <c r="E1033" s="1">
        <v>0</v>
      </c>
      <c r="F1033" s="1">
        <v>0</v>
      </c>
      <c r="G1033" s="2">
        <f t="shared" si="22"/>
        <v>55563.985999999997</v>
      </c>
      <c r="H1033" s="2">
        <f t="shared" si="19"/>
        <v>0.35999999998603016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1943638</v>
      </c>
      <c r="D1046" s="1">
        <f>BILANCA!E68</f>
        <v>1897387.98</v>
      </c>
      <c r="E1046" s="1">
        <v>0</v>
      </c>
      <c r="F1046" s="1">
        <v>0</v>
      </c>
      <c r="G1046" s="2">
        <f t="shared" si="22"/>
        <v>361520.07948000001</v>
      </c>
      <c r="H1046" s="2">
        <f t="shared" si="19"/>
        <v>2.0000000018626451E-2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215423</v>
      </c>
      <c r="D1047" s="1">
        <f>BILANCA!E69</f>
        <v>145722.62000000002</v>
      </c>
      <c r="E1047" s="1">
        <v>0</v>
      </c>
      <c r="F1047" s="1">
        <v>0</v>
      </c>
      <c r="G1047" s="2">
        <f t="shared" si="22"/>
        <v>32439.567360000005</v>
      </c>
      <c r="H1047" s="2">
        <f t="shared" si="19"/>
        <v>0.37999999997555278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211811</v>
      </c>
      <c r="D1048" s="1">
        <f>BILANCA!E70</f>
        <v>144041.73000000001</v>
      </c>
      <c r="E1048" s="1">
        <v>0</v>
      </c>
      <c r="F1048" s="1">
        <v>0</v>
      </c>
      <c r="G1048" s="2">
        <f t="shared" si="22"/>
        <v>32493.139900000002</v>
      </c>
      <c r="H1048" s="2">
        <f t="shared" si="19"/>
        <v>0.26999999998952262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211683</v>
      </c>
      <c r="D1050" s="1">
        <f>BILANCA!E72</f>
        <v>144041.73000000001</v>
      </c>
      <c r="E1050" s="1">
        <v>0</v>
      </c>
      <c r="F1050" s="1">
        <v>0</v>
      </c>
      <c r="G1050" s="2">
        <f t="shared" si="22"/>
        <v>33484.35282</v>
      </c>
      <c r="H1050" s="2">
        <f t="shared" si="19"/>
        <v>0.26999999998952262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128</v>
      </c>
      <c r="D1052" s="1">
        <f>BILANCA!E74</f>
        <v>0</v>
      </c>
      <c r="E1052" s="1">
        <v>0</v>
      </c>
      <c r="F1052" s="1">
        <v>0</v>
      </c>
      <c r="G1052" s="2">
        <f t="shared" si="22"/>
        <v>8.8320000000000007</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3612</v>
      </c>
      <c r="D1054" s="1">
        <f>BILANCA!E76</f>
        <v>1680.89</v>
      </c>
      <c r="E1054" s="1">
        <v>0</v>
      </c>
      <c r="F1054" s="1">
        <v>0</v>
      </c>
      <c r="G1054" s="2">
        <f t="shared" si="22"/>
        <v>495.13837999999998</v>
      </c>
      <c r="H1054" s="2">
        <f t="shared" si="19"/>
        <v>0.10999999999989996</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363282</v>
      </c>
      <c r="D1056" s="1">
        <f>BILANCA!E78</f>
        <v>303420.49</v>
      </c>
      <c r="E1056" s="1">
        <v>0</v>
      </c>
      <c r="F1056" s="1">
        <v>0</v>
      </c>
      <c r="G1056" s="2">
        <f t="shared" si="22"/>
        <v>70818.977539999993</v>
      </c>
      <c r="H1056" s="2">
        <f t="shared" si="19"/>
        <v>0.48999999999068677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26081</v>
      </c>
      <c r="D1062" s="1">
        <f>BILANCA!E84</f>
        <v>19793.349999999999</v>
      </c>
      <c r="E1062" s="1">
        <v>0</v>
      </c>
      <c r="F1062" s="1">
        <v>0</v>
      </c>
      <c r="G1062" s="2">
        <f t="shared" si="22"/>
        <v>5187.7482999999993</v>
      </c>
      <c r="H1062" s="2">
        <f t="shared" si="19"/>
        <v>0.34999999999854481</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337201</v>
      </c>
      <c r="D1064" s="1">
        <f>BILANCA!E86</f>
        <v>283627.14</v>
      </c>
      <c r="E1064" s="1">
        <v>0</v>
      </c>
      <c r="F1064" s="1">
        <v>0</v>
      </c>
      <c r="G1064" s="2">
        <f t="shared" si="22"/>
        <v>73260.877680000005</v>
      </c>
      <c r="H1064" s="2">
        <f t="shared" si="19"/>
        <v>0.14000000001396984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48210</v>
      </c>
      <c r="D1065" s="1">
        <f>BILANCA!E87</f>
        <v>45975.96</v>
      </c>
      <c r="E1065" s="1">
        <v>0</v>
      </c>
      <c r="F1065" s="1">
        <v>0</v>
      </c>
      <c r="G1065" s="2">
        <f t="shared" si="22"/>
        <v>11493.277440000002</v>
      </c>
      <c r="H1065" s="2">
        <f t="shared" si="19"/>
        <v>4.0000000000873115E-2</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48210</v>
      </c>
      <c r="D1066" s="1">
        <f>BILANCA!E88</f>
        <v>45975.96</v>
      </c>
      <c r="E1066" s="1">
        <v>0</v>
      </c>
      <c r="F1066" s="1">
        <v>0</v>
      </c>
      <c r="G1066" s="2">
        <f t="shared" si="22"/>
        <v>11633.43936</v>
      </c>
      <c r="H1066" s="2">
        <f t="shared" si="19"/>
        <v>4.0000000000873115E-2</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48210</v>
      </c>
      <c r="D1067" s="1">
        <f>BILANCA!E89</f>
        <v>45975.96</v>
      </c>
      <c r="E1067" s="1">
        <v>0</v>
      </c>
      <c r="F1067" s="1">
        <v>0</v>
      </c>
      <c r="G1067" s="2">
        <f t="shared" si="22"/>
        <v>11773.601280000001</v>
      </c>
      <c r="H1067" s="2">
        <f t="shared" si="19"/>
        <v>4.0000000000873115E-2</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35981</v>
      </c>
      <c r="D1124" s="1">
        <f>BILANCA!E146</f>
        <v>17386.63</v>
      </c>
      <c r="E1124" s="1">
        <v>0</v>
      </c>
      <c r="F1124" s="1">
        <v>0</v>
      </c>
      <c r="G1124" s="2">
        <f t="shared" si="22"/>
        <v>9976.3506600000001</v>
      </c>
      <c r="H1124" s="2">
        <f t="shared" si="23"/>
        <v>0.36999999999898137</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35981</v>
      </c>
      <c r="D1138" s="1">
        <f>BILANCA!E160</f>
        <v>17386.63</v>
      </c>
      <c r="E1138" s="1">
        <v>0</v>
      </c>
      <c r="F1138" s="1">
        <v>0</v>
      </c>
      <c r="G1138" s="2">
        <f t="shared" si="22"/>
        <v>10966.9103</v>
      </c>
      <c r="H1138" s="2">
        <f t="shared" si="23"/>
        <v>0.36999999999898137</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1280742</v>
      </c>
      <c r="D1148" s="1">
        <f>BILANCA!E170</f>
        <v>1384882.28</v>
      </c>
      <c r="E1148" s="1">
        <v>0</v>
      </c>
      <c r="F1148" s="1">
        <v>0</v>
      </c>
      <c r="G1148" s="2">
        <f t="shared" si="22"/>
        <v>668333.58240000007</v>
      </c>
      <c r="H1148" s="2">
        <f t="shared" si="23"/>
        <v>0.28000000002793968</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1280742</v>
      </c>
      <c r="D1149" s="1">
        <f>BILANCA!E171</f>
        <v>1384882.28</v>
      </c>
      <c r="E1149" s="1">
        <v>0</v>
      </c>
      <c r="F1149" s="1">
        <v>0</v>
      </c>
      <c r="G1149" s="2">
        <f t="shared" si="22"/>
        <v>672384.08896000008</v>
      </c>
      <c r="H1149" s="2">
        <f t="shared" si="23"/>
        <v>0.28000000002793968</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15743724</v>
      </c>
      <c r="D1152" s="1">
        <f>BILANCA!E175</f>
        <v>14952583.950000001</v>
      </c>
      <c r="E1152" s="1">
        <v>0</v>
      </c>
      <c r="F1152" s="1">
        <v>0</v>
      </c>
      <c r="G1152" s="2">
        <f t="shared" si="22"/>
        <v>7714662.7311000004</v>
      </c>
      <c r="H1152" s="2">
        <f t="shared" si="23"/>
        <v>4.999999888241291E-2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1776027</v>
      </c>
      <c r="D1153" s="1">
        <f>BILANCA!E176</f>
        <v>1828815.5700000003</v>
      </c>
      <c r="E1153" s="1">
        <v>0</v>
      </c>
      <c r="F1153" s="1">
        <v>0</v>
      </c>
      <c r="G1153" s="2">
        <f t="shared" si="22"/>
        <v>923721.88380000019</v>
      </c>
      <c r="H1153" s="2">
        <f t="shared" si="23"/>
        <v>0.42999999970197678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1727519</v>
      </c>
      <c r="D1154" s="1">
        <f>BILANCA!E177</f>
        <v>1781557.5300000003</v>
      </c>
      <c r="E1154" s="1">
        <v>0</v>
      </c>
      <c r="F1154" s="1">
        <v>0</v>
      </c>
      <c r="G1154" s="2">
        <f t="shared" si="22"/>
        <v>904698.42426000023</v>
      </c>
      <c r="H1154" s="2">
        <f t="shared" si="23"/>
        <v>0.46999999973922968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1273061</v>
      </c>
      <c r="D1155" s="1">
        <f>BILANCA!E178</f>
        <v>1326854.1000000001</v>
      </c>
      <c r="E1155" s="1">
        <v>0</v>
      </c>
      <c r="F1155" s="1">
        <v>0</v>
      </c>
      <c r="G1155" s="2">
        <f t="shared" si="22"/>
        <v>675404.30239999993</v>
      </c>
      <c r="H1155" s="2">
        <f t="shared" si="23"/>
        <v>0.10000000009313226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80775</v>
      </c>
      <c r="D1156" s="1">
        <f>BILANCA!E179</f>
        <v>100852.09</v>
      </c>
      <c r="E1156" s="1">
        <v>0</v>
      </c>
      <c r="F1156" s="1">
        <v>0</v>
      </c>
      <c r="G1156" s="2">
        <f t="shared" si="22"/>
        <v>48868.89813999999</v>
      </c>
      <c r="H1156" s="2">
        <f t="shared" si="23"/>
        <v>8.999999999650754E-2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880</v>
      </c>
      <c r="D1157" s="1">
        <f>BILANCA!E180</f>
        <v>1403.04</v>
      </c>
      <c r="E1157" s="1">
        <v>0</v>
      </c>
      <c r="F1157" s="1">
        <v>0</v>
      </c>
      <c r="G1157" s="2">
        <f t="shared" si="22"/>
        <v>641.3779199999999</v>
      </c>
      <c r="H1157" s="2">
        <f t="shared" si="23"/>
        <v>3.999999999996362E-2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880</v>
      </c>
      <c r="D1160" s="1">
        <f>BILANCA!E183</f>
        <v>1403.04</v>
      </c>
      <c r="E1160" s="1">
        <v>0</v>
      </c>
      <c r="F1160" s="1">
        <v>0</v>
      </c>
      <c r="G1160" s="2">
        <f t="shared" si="22"/>
        <v>652.43615999999997</v>
      </c>
      <c r="H1160" s="2">
        <f t="shared" si="23"/>
        <v>3.999999999996362E-2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8400</v>
      </c>
      <c r="E1163" s="1">
        <v>0</v>
      </c>
      <c r="F1163" s="1">
        <v>0</v>
      </c>
      <c r="G1163" s="2">
        <f t="shared" si="22"/>
        <v>3024</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372803</v>
      </c>
      <c r="D1165" s="1">
        <f>BILANCA!E188</f>
        <v>344048.3</v>
      </c>
      <c r="E1165" s="1">
        <v>0</v>
      </c>
      <c r="F1165" s="1">
        <v>0</v>
      </c>
      <c r="G1165" s="2">
        <f t="shared" si="22"/>
        <v>193083.72719999996</v>
      </c>
      <c r="H1165" s="2">
        <f t="shared" si="23"/>
        <v>0.29999999998835847</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48508</v>
      </c>
      <c r="D1183" s="1">
        <f>BILANCA!E206</f>
        <v>47258.04</v>
      </c>
      <c r="E1183" s="1">
        <v>0</v>
      </c>
      <c r="F1183" s="1">
        <v>0</v>
      </c>
      <c r="G1183" s="2">
        <f t="shared" si="22"/>
        <v>28604.815999999999</v>
      </c>
      <c r="H1183" s="2">
        <f t="shared" si="23"/>
        <v>4.0000000000873115E-2</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48508</v>
      </c>
      <c r="D1184" s="1">
        <f>BILANCA!E207</f>
        <v>47258.04</v>
      </c>
      <c r="E1184" s="1">
        <v>0</v>
      </c>
      <c r="F1184" s="1">
        <v>0</v>
      </c>
      <c r="G1184" s="2">
        <f t="shared" si="22"/>
        <v>28747.840080000002</v>
      </c>
      <c r="H1184" s="2">
        <f t="shared" si="23"/>
        <v>4.0000000000873115E-2</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48508</v>
      </c>
      <c r="D1191" s="1">
        <f>BILANCA!E214</f>
        <v>47258.04</v>
      </c>
      <c r="E1191" s="1">
        <v>0</v>
      </c>
      <c r="F1191" s="1">
        <v>0</v>
      </c>
      <c r="G1191" s="2">
        <f t="shared" si="22"/>
        <v>29749.00864</v>
      </c>
      <c r="H1191" s="2">
        <f t="shared" si="23"/>
        <v>4.0000000000873115E-2</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13967697</v>
      </c>
      <c r="D1214" s="1">
        <f>BILANCA!E237</f>
        <v>13123768.380000001</v>
      </c>
      <c r="E1214" s="1">
        <v>0</v>
      </c>
      <c r="F1214" s="1">
        <v>0</v>
      </c>
      <c r="G1214" s="2">
        <f t="shared" si="22"/>
        <v>9289718.9985600002</v>
      </c>
      <c r="H1214" s="2">
        <f t="shared" si="23"/>
        <v>0.38000000081956387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13680357</v>
      </c>
      <c r="D1215" s="1">
        <f>BILANCA!E238</f>
        <v>12944521.460000001</v>
      </c>
      <c r="E1215" s="1">
        <v>0</v>
      </c>
      <c r="F1215" s="1">
        <v>0</v>
      </c>
      <c r="G1215" s="2">
        <f t="shared" si="22"/>
        <v>9180100.781440001</v>
      </c>
      <c r="H1215" s="2">
        <f t="shared" si="23"/>
        <v>0.46000000089406967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13740155</v>
      </c>
      <c r="D1216" s="1">
        <f>BILANCA!E239</f>
        <v>12959514.74</v>
      </c>
      <c r="E1216" s="1">
        <v>0</v>
      </c>
      <c r="F1216" s="1">
        <v>0</v>
      </c>
      <c r="G1216" s="2">
        <f t="shared" si="22"/>
        <v>9240589.9838399999</v>
      </c>
      <c r="H1216" s="2">
        <f t="shared" si="23"/>
        <v>0.25999999977648258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13621542</v>
      </c>
      <c r="D1217" s="1">
        <f>BILANCA!E240</f>
        <v>12840901.390000001</v>
      </c>
      <c r="E1217" s="1">
        <v>0</v>
      </c>
      <c r="F1217" s="1">
        <v>0</v>
      </c>
      <c r="G1217" s="2">
        <f t="shared" si="22"/>
        <v>9196982.6785200015</v>
      </c>
      <c r="H1217" s="2">
        <f t="shared" si="23"/>
        <v>0.39000000059604645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118613</v>
      </c>
      <c r="D1218" s="1">
        <f>BILANCA!E241</f>
        <v>118613.35</v>
      </c>
      <c r="E1218" s="1">
        <v>0</v>
      </c>
      <c r="F1218" s="1">
        <v>0</v>
      </c>
      <c r="G1218" s="2">
        <f t="shared" si="22"/>
        <v>83622.329499999993</v>
      </c>
      <c r="H1218" s="2">
        <f t="shared" si="23"/>
        <v>0.35000000000582077</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59798</v>
      </c>
      <c r="D1219" s="1">
        <f>BILANCA!E242</f>
        <v>14993.28</v>
      </c>
      <c r="E1219" s="1">
        <v>0</v>
      </c>
      <c r="F1219" s="1">
        <v>0</v>
      </c>
      <c r="G1219" s="2">
        <f t="shared" si="22"/>
        <v>21189.156159999999</v>
      </c>
      <c r="H1219" s="2">
        <f t="shared" si="23"/>
        <v>0.28000000000065484</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59798</v>
      </c>
      <c r="D1221" s="1">
        <f>BILANCA!E244</f>
        <v>14993.28</v>
      </c>
      <c r="E1221" s="1">
        <v>0</v>
      </c>
      <c r="F1221" s="1">
        <v>0</v>
      </c>
      <c r="G1221" s="2">
        <f t="shared" si="22"/>
        <v>21368.725279999999</v>
      </c>
      <c r="H1221" s="2">
        <f t="shared" si="23"/>
        <v>0.28000000000065484</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251359</v>
      </c>
      <c r="D1222" s="1">
        <f>BILANCA!E245</f>
        <v>161860.29000000004</v>
      </c>
      <c r="E1222" s="1">
        <v>0</v>
      </c>
      <c r="F1222" s="1">
        <v>0</v>
      </c>
      <c r="G1222" s="2">
        <f t="shared" si="22"/>
        <v>137444.01962000001</v>
      </c>
      <c r="H1222" s="2">
        <f t="shared" si="23"/>
        <v>0.2900000000372529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792548</v>
      </c>
      <c r="D1223" s="1">
        <f>BILANCA!E246</f>
        <v>470818.45</v>
      </c>
      <c r="E1223" s="1">
        <v>0</v>
      </c>
      <c r="F1223" s="1">
        <v>0</v>
      </c>
      <c r="G1223" s="2">
        <f t="shared" si="22"/>
        <v>416204.37599999999</v>
      </c>
      <c r="H1223" s="2">
        <f t="shared" si="23"/>
        <v>0.45000000001164153</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792548</v>
      </c>
      <c r="D1224" s="1">
        <f>BILANCA!E247</f>
        <v>470818.45</v>
      </c>
      <c r="E1224" s="1">
        <v>0</v>
      </c>
      <c r="F1224" s="1">
        <v>0</v>
      </c>
      <c r="G1224" s="2">
        <f t="shared" si="22"/>
        <v>417938.56090000004</v>
      </c>
      <c r="H1224" s="2">
        <f t="shared" si="23"/>
        <v>0.45000000001164153</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541189</v>
      </c>
      <c r="D1227" s="1">
        <f>BILANCA!E250</f>
        <v>308958.15999999997</v>
      </c>
      <c r="E1227" s="1">
        <v>0</v>
      </c>
      <c r="F1227" s="1">
        <v>0</v>
      </c>
      <c r="G1227" s="2">
        <f t="shared" si="22"/>
        <v>282821.69808</v>
      </c>
      <c r="H1227" s="2">
        <f t="shared" si="23"/>
        <v>0.15999999997438863</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541189</v>
      </c>
      <c r="D1229" s="1">
        <f>BILANCA!E252</f>
        <v>308958.15999999997</v>
      </c>
      <c r="E1229" s="1">
        <v>0</v>
      </c>
      <c r="F1229" s="1">
        <v>0</v>
      </c>
      <c r="G1229" s="2">
        <f t="shared" si="22"/>
        <v>285139.90871999995</v>
      </c>
      <c r="H1229" s="2">
        <f t="shared" si="23"/>
        <v>0.15999999997438863</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35981</v>
      </c>
      <c r="D1232" s="1">
        <f>BILANCA!E255</f>
        <v>17386.63</v>
      </c>
      <c r="E1232" s="1">
        <v>0</v>
      </c>
      <c r="F1232" s="1">
        <v>0</v>
      </c>
      <c r="G1232" s="2">
        <f t="shared" si="22"/>
        <v>17617.810740000001</v>
      </c>
      <c r="H1232" s="2">
        <f t="shared" si="23"/>
        <v>0.36999999999898137</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596545.25</v>
      </c>
      <c r="D1236" s="1">
        <f>BILANCA!E259</f>
        <v>596545.25</v>
      </c>
      <c r="E1236" s="1">
        <v>0</v>
      </c>
      <c r="F1236" s="1">
        <v>0</v>
      </c>
      <c r="G1236" s="2">
        <f t="shared" si="22"/>
        <v>452777.84475000005</v>
      </c>
      <c r="H1236" s="2">
        <f t="shared" si="23"/>
        <v>0.5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596545.25</v>
      </c>
      <c r="D1237" s="1">
        <f>BILANCA!E260</f>
        <v>596545.25</v>
      </c>
      <c r="E1237" s="1">
        <v>0</v>
      </c>
      <c r="F1237" s="1">
        <v>0</v>
      </c>
      <c r="G1237" s="2">
        <f t="shared" si="22"/>
        <v>454567.48050000006</v>
      </c>
      <c r="H1237" s="2">
        <f t="shared" si="23"/>
        <v>0.5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23650</v>
      </c>
      <c r="D1238" s="1">
        <f>BILANCA!E262</f>
        <v>13710</v>
      </c>
      <c r="E1238" s="1">
        <v>0</v>
      </c>
      <c r="F1238" s="1">
        <v>0</v>
      </c>
      <c r="G1238" s="2">
        <f t="shared" si="22"/>
        <v>13022.85</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24560</v>
      </c>
      <c r="D1239" s="1">
        <f>BILANCA!E263</f>
        <v>32265.96</v>
      </c>
      <c r="E1239" s="1">
        <v>0</v>
      </c>
      <c r="F1239" s="1">
        <v>0</v>
      </c>
      <c r="G1239" s="2">
        <f t="shared" si="22"/>
        <v>22807.53152</v>
      </c>
      <c r="H1239" s="2">
        <f t="shared" si="23"/>
        <v>4.0000000000873115E-2</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7371</v>
      </c>
      <c r="D1240" s="1">
        <f>BILANCA!E264</f>
        <v>17386.63</v>
      </c>
      <c r="E1240" s="1">
        <v>0</v>
      </c>
      <c r="F1240" s="1">
        <v>0</v>
      </c>
      <c r="G1240" s="2">
        <f t="shared" si="22"/>
        <v>10831.07482</v>
      </c>
      <c r="H1240" s="2">
        <f t="shared" si="23"/>
        <v>0.36999999999898137</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28610</v>
      </c>
      <c r="D1241" s="1">
        <f>BILANCA!E265</f>
        <v>0</v>
      </c>
      <c r="E1241" s="1">
        <v>0</v>
      </c>
      <c r="F1241" s="1">
        <v>0</v>
      </c>
      <c r="G1241" s="2">
        <f t="shared" si="22"/>
        <v>7381.38</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337201</v>
      </c>
      <c r="D1244" s="1">
        <f>BILANCA!E268</f>
        <v>283627.24</v>
      </c>
      <c r="E1244" s="1">
        <v>0</v>
      </c>
      <c r="F1244" s="1">
        <v>0</v>
      </c>
      <c r="G1244" s="2">
        <f t="shared" si="24"/>
        <v>236062.88028000001</v>
      </c>
      <c r="H1244" s="2">
        <f t="shared" si="23"/>
        <v>0.23999999999068677</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104690</v>
      </c>
      <c r="D1263" s="1">
        <f>BILANCA!E287</f>
        <v>0</v>
      </c>
      <c r="E1263" s="1">
        <v>0</v>
      </c>
      <c r="F1263" s="1">
        <v>0</v>
      </c>
      <c r="G1263" s="2">
        <f t="shared" si="24"/>
        <v>29313.200000000004</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1622829</v>
      </c>
      <c r="D1264" s="1">
        <f>BILANCA!E288</f>
        <v>1781557.53</v>
      </c>
      <c r="E1264" s="1">
        <v>0</v>
      </c>
      <c r="F1264" s="1">
        <v>0</v>
      </c>
      <c r="G1264" s="2">
        <f t="shared" si="24"/>
        <v>1457250.2808600003</v>
      </c>
      <c r="H1264" s="2">
        <f t="shared" si="23"/>
        <v>0.46999999997206032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48508</v>
      </c>
      <c r="D1270" s="1">
        <f>BILANCA!E294</f>
        <v>47258.04</v>
      </c>
      <c r="E1270" s="1">
        <v>0</v>
      </c>
      <c r="F1270" s="1">
        <v>0</v>
      </c>
      <c r="G1270" s="2">
        <f t="shared" si="24"/>
        <v>41047.910959999994</v>
      </c>
      <c r="H1270" s="2">
        <f t="shared" si="23"/>
        <v>4.0000000000873115E-2</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342087</v>
      </c>
      <c r="D1274" s="1">
        <f>BILANCA!E298</f>
        <v>280971.40000000002</v>
      </c>
      <c r="E1274" s="1">
        <v>0</v>
      </c>
      <c r="F1274" s="1">
        <v>0</v>
      </c>
      <c r="G1274" s="2">
        <f t="shared" si="24"/>
        <v>263072.67180000001</v>
      </c>
      <c r="H1274" s="2">
        <f t="shared" si="23"/>
        <v>0.40000000002328306</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59</v>
      </c>
      <c r="D1275" s="1">
        <f>BILANCA!E299</f>
        <v>0</v>
      </c>
      <c r="E1275" s="1">
        <v>0</v>
      </c>
      <c r="F1275" s="1">
        <v>0</v>
      </c>
      <c r="G1275" s="2">
        <f t="shared" si="24"/>
        <v>17.227999999999998</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17552</v>
      </c>
      <c r="D1278" s="1">
        <f>BILANCA!E302</f>
        <v>30369.75</v>
      </c>
      <c r="E1278" s="1">
        <v>0</v>
      </c>
      <c r="F1278" s="1">
        <v>0</v>
      </c>
      <c r="G1278" s="2">
        <f t="shared" si="24"/>
        <v>23095.9925</v>
      </c>
      <c r="H1278" s="2">
        <f t="shared" si="23"/>
        <v>0.25</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18375830</v>
      </c>
      <c r="D1408" s="1">
        <f>'RAS-funkcijski'!E114</f>
        <v>19958097.789999999</v>
      </c>
      <c r="E1408" s="1">
        <v>0</v>
      </c>
      <c r="F1408" s="1">
        <v>0</v>
      </c>
      <c r="G1408" s="2">
        <f t="shared" si="24"/>
        <v>6412122.8137999997</v>
      </c>
      <c r="H1408" s="2">
        <f t="shared" si="27"/>
        <v>0.21000000089406967</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18135420</v>
      </c>
      <c r="D1409" s="1">
        <f>'RAS-funkcijski'!E115</f>
        <v>19543977.789999999</v>
      </c>
      <c r="E1409" s="1">
        <v>0</v>
      </c>
      <c r="F1409" s="1">
        <v>0</v>
      </c>
      <c r="G1409" s="2">
        <f t="shared" si="24"/>
        <v>6351794.6893800003</v>
      </c>
      <c r="H1409" s="2">
        <f t="shared" si="27"/>
        <v>0.21000000089406967</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18135420</v>
      </c>
      <c r="D1411" s="1">
        <f>'RAS-funkcijski'!E117</f>
        <v>19543977.789999999</v>
      </c>
      <c r="E1411" s="1">
        <v>0</v>
      </c>
      <c r="F1411" s="1">
        <v>0</v>
      </c>
      <c r="G1411" s="2">
        <f t="shared" si="24"/>
        <v>6466241.4405399999</v>
      </c>
      <c r="H1411" s="2">
        <f t="shared" si="27"/>
        <v>0.21000000089406967</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240410</v>
      </c>
      <c r="D1420" s="1">
        <f>'RAS-funkcijski'!E126</f>
        <v>414120</v>
      </c>
      <c r="E1420" s="1">
        <v>0</v>
      </c>
      <c r="F1420" s="1">
        <v>0</v>
      </c>
      <c r="G1420" s="2">
        <f t="shared" si="24"/>
        <v>130375.3</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18375830</v>
      </c>
      <c r="D1435" s="13">
        <f>'RAS-funkcijski'!E141</f>
        <v>19958097.789999999</v>
      </c>
      <c r="E1435" s="13">
        <v>0</v>
      </c>
      <c r="F1435" s="13">
        <v>0</v>
      </c>
      <c r="G1435" s="14">
        <f t="shared" si="24"/>
        <v>7986007.5044600014</v>
      </c>
      <c r="H1435" s="14">
        <f t="shared" si="27"/>
        <v>0.21000000089406967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318473.5</v>
      </c>
      <c r="D1436" s="6">
        <f>'P-VRIO'!E5</f>
        <v>318473.5</v>
      </c>
      <c r="E1436" s="6">
        <v>0</v>
      </c>
      <c r="F1436" s="6">
        <v>0</v>
      </c>
      <c r="G1436" s="7">
        <f t="shared" si="24"/>
        <v>955.42049999999995</v>
      </c>
      <c r="H1436" s="7">
        <f t="shared" si="27"/>
        <v>1</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318473.5</v>
      </c>
      <c r="D1437" s="1">
        <f>'P-VRIO'!E6</f>
        <v>318473.5</v>
      </c>
      <c r="E1437" s="1">
        <v>0</v>
      </c>
      <c r="F1437" s="1">
        <v>0</v>
      </c>
      <c r="G1437" s="2">
        <f t="shared" si="24"/>
        <v>1910.8409999999999</v>
      </c>
      <c r="H1437" s="2">
        <f t="shared" si="27"/>
        <v>1</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318473.5</v>
      </c>
      <c r="D1438" s="1">
        <f>'P-VRIO'!E7</f>
        <v>318473.5</v>
      </c>
      <c r="E1438" s="1">
        <v>0</v>
      </c>
      <c r="F1438" s="1">
        <v>0</v>
      </c>
      <c r="G1438" s="2">
        <f t="shared" si="24"/>
        <v>2866.2615000000001</v>
      </c>
      <c r="H1438" s="2">
        <f t="shared" si="27"/>
        <v>1</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318473.5</v>
      </c>
      <c r="D1440" s="1">
        <f>'P-VRIO'!E9</f>
        <v>318473.5</v>
      </c>
      <c r="E1440" s="1">
        <v>0</v>
      </c>
      <c r="F1440" s="1">
        <v>0</v>
      </c>
      <c r="G1440" s="2">
        <f t="shared" si="24"/>
        <v>4777.1025</v>
      </c>
      <c r="H1440" s="2">
        <f t="shared" si="27"/>
        <v>1</v>
      </c>
      <c r="I1440" s="10">
        <f t="shared" si="28"/>
        <v>4777.1025</v>
      </c>
      <c r="J1440" s="2">
        <f>IF(AND(Skriveni!C1440&lt;&gt;0,Skriveni!D1440&lt;&gt;0),1,0)</f>
        <v>1</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1776027</v>
      </c>
      <c r="D1480" s="6"/>
      <c r="E1480" s="6">
        <v>0</v>
      </c>
      <c r="F1480" s="6">
        <v>0</v>
      </c>
      <c r="G1480" s="7">
        <f t="shared" ref="G1480:G1580" si="34">B1480/1000*C1480</f>
        <v>1776.027</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20487836.150000002</v>
      </c>
      <c r="D1481" s="1">
        <v>0</v>
      </c>
      <c r="E1481" s="1">
        <v>0</v>
      </c>
      <c r="F1481" s="1">
        <v>0</v>
      </c>
      <c r="G1481" s="2">
        <f t="shared" si="34"/>
        <v>40975.672300000006</v>
      </c>
      <c r="H1481" s="2">
        <f t="shared" si="35"/>
        <v>0.15000000223517418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313762.56</v>
      </c>
      <c r="D1482" s="1">
        <v>0</v>
      </c>
      <c r="E1482" s="1">
        <v>0</v>
      </c>
      <c r="F1482" s="1">
        <v>0</v>
      </c>
      <c r="G1482" s="2">
        <f t="shared" si="34"/>
        <v>941.28768000000002</v>
      </c>
      <c r="H1482" s="2">
        <f t="shared" si="35"/>
        <v>0.44000000000232831</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19839690.810000002</v>
      </c>
      <c r="D1483" s="1">
        <v>0</v>
      </c>
      <c r="E1483" s="1">
        <v>0</v>
      </c>
      <c r="F1483" s="1">
        <v>0</v>
      </c>
      <c r="G1483" s="2">
        <f t="shared" si="34"/>
        <v>79358.763240000015</v>
      </c>
      <c r="H1483" s="2">
        <f t="shared" si="35"/>
        <v>0.18999999761581421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16035223.59</v>
      </c>
      <c r="D1484" s="1">
        <v>0</v>
      </c>
      <c r="E1484" s="1">
        <v>0</v>
      </c>
      <c r="F1484" s="1">
        <v>0</v>
      </c>
      <c r="G1484" s="2">
        <f t="shared" si="34"/>
        <v>80176.11795</v>
      </c>
      <c r="H1484" s="2">
        <f t="shared" si="35"/>
        <v>0.41000000014901161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2735357.03</v>
      </c>
      <c r="D1485" s="1">
        <v>0</v>
      </c>
      <c r="E1485" s="1">
        <v>0</v>
      </c>
      <c r="F1485" s="1">
        <v>0</v>
      </c>
      <c r="G1485" s="2">
        <f t="shared" si="34"/>
        <v>16412.142179999999</v>
      </c>
      <c r="H1485" s="2">
        <f t="shared" si="35"/>
        <v>2.9999999795109034E-2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9857.26</v>
      </c>
      <c r="D1486" s="1">
        <v>0</v>
      </c>
      <c r="E1486" s="1">
        <v>0</v>
      </c>
      <c r="F1486" s="1">
        <v>0</v>
      </c>
      <c r="G1486" s="2">
        <f t="shared" si="34"/>
        <v>69.000820000000004</v>
      </c>
      <c r="H1486" s="2">
        <f t="shared" si="35"/>
        <v>0.26000000000021828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1059252.93</v>
      </c>
      <c r="D1489" s="1">
        <v>0</v>
      </c>
      <c r="E1489" s="1">
        <v>0</v>
      </c>
      <c r="F1489" s="1">
        <v>0</v>
      </c>
      <c r="G1489" s="2">
        <f t="shared" si="34"/>
        <v>10592.5293</v>
      </c>
      <c r="H1489" s="2">
        <f t="shared" si="35"/>
        <v>7.000000006519258E-2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319389.5</v>
      </c>
      <c r="D1492" s="1">
        <v>0</v>
      </c>
      <c r="E1492" s="1">
        <v>0</v>
      </c>
      <c r="F1492" s="1">
        <v>0</v>
      </c>
      <c r="G1492" s="2">
        <f t="shared" si="34"/>
        <v>4152.0635000000002</v>
      </c>
      <c r="H1492" s="2">
        <f t="shared" si="35"/>
        <v>0.5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14993.28</v>
      </c>
      <c r="D1493" s="1">
        <v>0</v>
      </c>
      <c r="E1493" s="1">
        <v>0</v>
      </c>
      <c r="F1493" s="1">
        <v>0</v>
      </c>
      <c r="G1493" s="2">
        <f t="shared" si="34"/>
        <v>209.90592000000001</v>
      </c>
      <c r="H1493" s="2">
        <f t="shared" si="35"/>
        <v>0.28000000000065484</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14993.28</v>
      </c>
      <c r="D1497" s="1">
        <v>0</v>
      </c>
      <c r="E1497" s="1">
        <v>0</v>
      </c>
      <c r="F1497" s="1">
        <v>0</v>
      </c>
      <c r="G1497" s="2">
        <f t="shared" si="34"/>
        <v>269.87903999999997</v>
      </c>
      <c r="H1497" s="2">
        <f t="shared" si="35"/>
        <v>0.28000000000065484</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20435047.779999994</v>
      </c>
      <c r="D1499" s="1">
        <v>0</v>
      </c>
      <c r="E1499" s="1">
        <v>0</v>
      </c>
      <c r="F1499" s="1">
        <v>0</v>
      </c>
      <c r="G1499" s="2">
        <f t="shared" si="34"/>
        <v>408700.95559999987</v>
      </c>
      <c r="H1499" s="2">
        <f t="shared" si="35"/>
        <v>0.2200000062584877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344640.93</v>
      </c>
      <c r="D1500" s="1">
        <v>0</v>
      </c>
      <c r="E1500" s="1">
        <v>0</v>
      </c>
      <c r="F1500" s="1">
        <v>0</v>
      </c>
      <c r="G1500" s="2">
        <f t="shared" si="34"/>
        <v>7237.4595300000001</v>
      </c>
      <c r="H1500" s="2">
        <f t="shared" si="35"/>
        <v>7.0000000006984919E-2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19754774.269999996</v>
      </c>
      <c r="D1501" s="1">
        <v>0</v>
      </c>
      <c r="E1501" s="1">
        <v>0</v>
      </c>
      <c r="F1501" s="1">
        <v>0</v>
      </c>
      <c r="G1501" s="2">
        <f t="shared" si="34"/>
        <v>434605.03393999988</v>
      </c>
      <c r="H1501" s="2">
        <f t="shared" si="35"/>
        <v>0.26999999582767487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15938755.75</v>
      </c>
      <c r="D1502" s="1">
        <v>0</v>
      </c>
      <c r="E1502" s="1">
        <v>0</v>
      </c>
      <c r="F1502" s="1">
        <v>0</v>
      </c>
      <c r="G1502" s="2">
        <f t="shared" si="34"/>
        <v>366591.38224999997</v>
      </c>
      <c r="H1502" s="2">
        <f t="shared" si="35"/>
        <v>0.25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2755663.01</v>
      </c>
      <c r="D1503" s="1">
        <v>0</v>
      </c>
      <c r="E1503" s="1">
        <v>0</v>
      </c>
      <c r="F1503" s="1">
        <v>0</v>
      </c>
      <c r="G1503" s="2">
        <f t="shared" si="34"/>
        <v>66135.912239999991</v>
      </c>
      <c r="H1503" s="2">
        <f t="shared" si="35"/>
        <v>9.9999997764825821E-3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9502.58</v>
      </c>
      <c r="D1504" s="1">
        <v>0</v>
      </c>
      <c r="E1504" s="1">
        <v>0</v>
      </c>
      <c r="F1504" s="1">
        <v>0</v>
      </c>
      <c r="G1504" s="2">
        <f t="shared" si="34"/>
        <v>237.56450000000001</v>
      </c>
      <c r="H1504" s="2">
        <f t="shared" si="35"/>
        <v>0.42000000000007276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1050852.93</v>
      </c>
      <c r="D1507" s="1">
        <v>0</v>
      </c>
      <c r="E1507" s="1">
        <v>0</v>
      </c>
      <c r="F1507" s="1">
        <v>0</v>
      </c>
      <c r="G1507" s="2">
        <f t="shared" si="34"/>
        <v>29423.88204</v>
      </c>
      <c r="H1507" s="2">
        <f t="shared" si="35"/>
        <v>7.000000006519258E-2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319389.5</v>
      </c>
      <c r="D1510" s="1">
        <v>0</v>
      </c>
      <c r="E1510" s="1">
        <v>0</v>
      </c>
      <c r="F1510" s="1">
        <v>0</v>
      </c>
      <c r="G1510" s="2">
        <f t="shared" si="34"/>
        <v>9901.0745000000006</v>
      </c>
      <c r="H1510" s="2">
        <f t="shared" si="35"/>
        <v>0.5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16243.08</v>
      </c>
      <c r="D1511" s="1">
        <v>0</v>
      </c>
      <c r="E1511" s="1">
        <v>0</v>
      </c>
      <c r="F1511" s="1">
        <v>0</v>
      </c>
      <c r="G1511" s="2">
        <f t="shared" si="34"/>
        <v>519.77855999999997</v>
      </c>
      <c r="H1511" s="2">
        <f t="shared" si="35"/>
        <v>7.999999999992724E-2</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16243.08</v>
      </c>
      <c r="D1516" s="1">
        <v>0</v>
      </c>
      <c r="E1516" s="1">
        <v>0</v>
      </c>
      <c r="F1516" s="1">
        <v>0</v>
      </c>
      <c r="G1516" s="2">
        <f t="shared" si="34"/>
        <v>600.99396000000002</v>
      </c>
      <c r="H1516" s="2">
        <f t="shared" si="35"/>
        <v>7.999999999992724E-2</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1828815.3700000085</v>
      </c>
      <c r="D1517" s="1">
        <v>0</v>
      </c>
      <c r="E1517" s="1">
        <v>0</v>
      </c>
      <c r="F1517" s="1">
        <v>0</v>
      </c>
      <c r="G1517" s="2">
        <f t="shared" si="34"/>
        <v>69494.984060000323</v>
      </c>
      <c r="H1517" s="2">
        <f t="shared" si="35"/>
        <v>0.37000000849366188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501961.26999999996</v>
      </c>
      <c r="D1518" s="1">
        <v>0</v>
      </c>
      <c r="E1518" s="1">
        <v>0</v>
      </c>
      <c r="F1518" s="1">
        <v>0</v>
      </c>
      <c r="G1518" s="2">
        <f t="shared" si="34"/>
        <v>19576.489529999999</v>
      </c>
      <c r="H1518" s="2">
        <f t="shared" si="35"/>
        <v>0.26999999996041879</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344048.19999999995</v>
      </c>
      <c r="D1519" s="1">
        <v>0</v>
      </c>
      <c r="E1519" s="1">
        <v>0</v>
      </c>
      <c r="F1519" s="1">
        <v>0</v>
      </c>
      <c r="G1519" s="2">
        <f t="shared" si="34"/>
        <v>13761.927999999998</v>
      </c>
      <c r="H1519" s="2">
        <f t="shared" si="35"/>
        <v>0.19999999995343387</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29067.21</v>
      </c>
      <c r="D1520" s="1">
        <v>0</v>
      </c>
      <c r="E1520" s="1">
        <v>0</v>
      </c>
      <c r="F1520" s="1">
        <v>0</v>
      </c>
      <c r="G1520" s="2">
        <f t="shared" si="34"/>
        <v>1191.7556099999999</v>
      </c>
      <c r="H1520" s="2">
        <f t="shared" si="35"/>
        <v>0.20999999999912689</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47752.46</v>
      </c>
      <c r="D1521" s="1">
        <v>0</v>
      </c>
      <c r="E1521" s="1">
        <v>0</v>
      </c>
      <c r="F1521" s="1">
        <v>0</v>
      </c>
      <c r="G1521" s="2">
        <f t="shared" si="34"/>
        <v>2005.6033200000002</v>
      </c>
      <c r="H1521" s="2">
        <f t="shared" si="35"/>
        <v>0.45999999999912689</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144605.24</v>
      </c>
      <c r="D1522" s="1">
        <v>0</v>
      </c>
      <c r="E1522" s="1">
        <v>0</v>
      </c>
      <c r="F1522" s="1">
        <v>0</v>
      </c>
      <c r="G1522" s="2">
        <f t="shared" si="34"/>
        <v>6218.0253199999988</v>
      </c>
      <c r="H1522" s="2">
        <f t="shared" si="35"/>
        <v>0.23999999999068677</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122623.29</v>
      </c>
      <c r="D1523" s="1">
        <v>0</v>
      </c>
      <c r="E1523" s="1">
        <v>0</v>
      </c>
      <c r="F1523" s="1">
        <v>0</v>
      </c>
      <c r="G1523" s="2">
        <f t="shared" si="34"/>
        <v>5395.424759999999</v>
      </c>
      <c r="H1523" s="2">
        <f t="shared" si="35"/>
        <v>0.28999999999359716</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110655.03</v>
      </c>
      <c r="D1524" s="1">
        <v>0</v>
      </c>
      <c r="E1524" s="1">
        <v>0</v>
      </c>
      <c r="F1524" s="1">
        <v>0</v>
      </c>
      <c r="G1524" s="2">
        <f t="shared" si="34"/>
        <v>4979.4763499999999</v>
      </c>
      <c r="H1524" s="2">
        <f t="shared" si="35"/>
        <v>2.9999999998835847E-2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110655.03</v>
      </c>
      <c r="D1530" s="1">
        <v>0</v>
      </c>
      <c r="E1530" s="1">
        <v>0</v>
      </c>
      <c r="F1530" s="1">
        <v>0</v>
      </c>
      <c r="G1530" s="2">
        <f t="shared" si="34"/>
        <v>5643.4065299999993</v>
      </c>
      <c r="H1530" s="2">
        <f t="shared" si="35"/>
        <v>2.9999999998835847E-2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110655.03</v>
      </c>
      <c r="D1531" s="1">
        <v>0</v>
      </c>
      <c r="E1531" s="1">
        <v>0</v>
      </c>
      <c r="F1531" s="1">
        <v>0</v>
      </c>
      <c r="G1531" s="2">
        <f t="shared" si="34"/>
        <v>5754.0615600000001</v>
      </c>
      <c r="H1531" s="2">
        <f t="shared" si="35"/>
        <v>2.9999999998835847E-2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47258.04</v>
      </c>
      <c r="D1570" s="1">
        <v>0</v>
      </c>
      <c r="E1570" s="1">
        <v>0</v>
      </c>
      <c r="F1570" s="1">
        <v>0</v>
      </c>
      <c r="G1570" s="2">
        <f t="shared" si="34"/>
        <v>4300.48164</v>
      </c>
      <c r="H1570" s="2">
        <f t="shared" si="35"/>
        <v>4.0000000000873115E-2</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47258.04</v>
      </c>
      <c r="D1574" s="1">
        <v>0</v>
      </c>
      <c r="E1574" s="1">
        <v>0</v>
      </c>
      <c r="F1574" s="1">
        <v>0</v>
      </c>
      <c r="G1574" s="2">
        <f t="shared" si="34"/>
        <v>4489.5137999999997</v>
      </c>
      <c r="H1574" s="2">
        <f t="shared" si="35"/>
        <v>4.0000000000873115E-2</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1326854.1000000001</v>
      </c>
      <c r="D1576" s="1">
        <v>0</v>
      </c>
      <c r="E1576" s="1">
        <v>0</v>
      </c>
      <c r="F1576" s="1">
        <v>0</v>
      </c>
      <c r="G1576" s="2">
        <f t="shared" si="34"/>
        <v>128704.84770000001</v>
      </c>
      <c r="H1576" s="2">
        <f t="shared" si="35"/>
        <v>0.10000000009313226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1326854.1000000001</v>
      </c>
      <c r="D1578" s="1">
        <v>0</v>
      </c>
      <c r="E1578" s="1">
        <v>0</v>
      </c>
      <c r="F1578" s="1">
        <v>0</v>
      </c>
      <c r="G1578" s="2">
        <f t="shared" si="34"/>
        <v>131358.55590000001</v>
      </c>
      <c r="H1578" s="2">
        <f t="shared" si="35"/>
        <v>0.10000000009313226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10" sqref="C10"/>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8" t="s">
        <v>22</v>
      </c>
      <c r="B2" s="319"/>
      <c r="C2" s="319"/>
      <c r="D2" s="319"/>
      <c r="E2" s="319"/>
      <c r="F2" s="319"/>
      <c r="G2" s="319"/>
      <c r="H2" s="319"/>
      <c r="I2" s="319"/>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20" t="s">
        <v>24</v>
      </c>
      <c r="B4" s="321"/>
      <c r="C4" s="321"/>
      <c r="D4" s="321"/>
      <c r="E4" s="321"/>
      <c r="F4" s="321"/>
      <c r="G4" s="321"/>
      <c r="H4" s="321"/>
      <c r="I4" s="321"/>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8795</v>
      </c>
      <c r="H6" s="19" t="s">
        <v>26</v>
      </c>
      <c r="I6" s="20" t="s">
        <v>27</v>
      </c>
      <c r="J6" s="4"/>
      <c r="L6" s="4"/>
      <c r="M6" s="4"/>
      <c r="N6" s="4"/>
      <c r="O6" s="4"/>
      <c r="P6" s="4"/>
      <c r="Q6" s="4"/>
      <c r="R6" s="4"/>
      <c r="S6" s="4"/>
      <c r="T6" s="4"/>
      <c r="U6" s="4"/>
      <c r="V6" s="4"/>
      <c r="W6" s="4"/>
      <c r="X6" s="4"/>
    </row>
    <row r="7" spans="1:24" ht="15" customHeight="1" x14ac:dyDescent="0.2">
      <c r="B7" s="21"/>
      <c r="C7" s="22"/>
      <c r="D7" s="23"/>
      <c r="E7" s="322" t="s">
        <v>28</v>
      </c>
      <c r="F7" s="325" t="s">
        <v>29</v>
      </c>
      <c r="G7" s="326"/>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7" t="s">
        <v>3392</v>
      </c>
      <c r="E8" s="323"/>
      <c r="F8" s="314" t="s">
        <v>31</v>
      </c>
      <c r="G8" s="315"/>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3"/>
      <c r="F9" s="316" t="s">
        <v>32</v>
      </c>
      <c r="G9" s="317"/>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33</v>
      </c>
      <c r="C10" s="269" t="s">
        <v>34</v>
      </c>
      <c r="E10" s="323"/>
      <c r="F10" s="314" t="s">
        <v>35</v>
      </c>
      <c r="G10" s="315"/>
      <c r="H10" s="26" t="str">
        <f t="array" ref="H10">IF(OR(SUMPRODUCT(--('P-VRIO'!D8:E21&lt;&gt;""))&lt;&gt;0,SUMPRODUCT(--('P-VRIO'!D24:E29&lt;&gt;""))&lt;&gt;0,SUMPRODUCT(--('P-VRIO'!D31:E37&lt;&gt;""))&lt;&gt;0,SUMPRODUCT(--('P-VRIO'!D40:E43&lt;&gt;""))&lt;&gt;0,SUMPRODUCT(--('P-VRIO'!D45:E48&lt;&gt;""))&lt;&gt;0),"DA","NE")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4"/>
      <c r="F11" s="327" t="s">
        <v>36</v>
      </c>
      <c r="G11" s="328"/>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37</v>
      </c>
      <c r="C12" s="270"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39</v>
      </c>
      <c r="B15" s="332" t="s">
        <v>40</v>
      </c>
      <c r="C15" s="333"/>
      <c r="D15" s="333"/>
      <c r="E15" s="333"/>
      <c r="F15" s="334"/>
      <c r="G15" s="264" t="s">
        <v>41</v>
      </c>
      <c r="H15" s="264" t="s">
        <v>42</v>
      </c>
      <c r="I15" s="265" t="s">
        <v>43</v>
      </c>
      <c r="J15" s="4"/>
      <c r="K15" s="4"/>
      <c r="L15" s="4"/>
      <c r="M15" s="4"/>
      <c r="N15" s="4"/>
      <c r="O15" s="4"/>
      <c r="P15" s="4"/>
      <c r="Q15" s="4"/>
      <c r="R15" s="4"/>
      <c r="S15" s="4"/>
      <c r="T15" s="4"/>
      <c r="U15" s="4"/>
      <c r="V15" s="4"/>
      <c r="W15" s="4"/>
      <c r="X15" s="4"/>
    </row>
    <row r="16" spans="1:24" ht="12.75" customHeight="1" x14ac:dyDescent="0.2">
      <c r="A16" s="329" t="s">
        <v>29</v>
      </c>
      <c r="B16" s="335" t="str">
        <f>'PR-RAS'!B6</f>
        <v xml:space="preserve">PRIHODI POSLOVANJA (šifre 61+62+63+64+65+66+67+68) </v>
      </c>
      <c r="C16" s="336"/>
      <c r="D16" s="336"/>
      <c r="E16" s="336"/>
      <c r="F16" s="337"/>
      <c r="G16" s="34" t="str">
        <f>'PR-RAS'!C6</f>
        <v>6</v>
      </c>
      <c r="H16" s="172">
        <f>'PR-RAS'!D6</f>
        <v>18334017</v>
      </c>
      <c r="I16" s="172">
        <f>'PR-RAS'!E6</f>
        <v>19859083.740000002</v>
      </c>
      <c r="J16" s="4"/>
      <c r="K16" s="4"/>
      <c r="L16" s="4"/>
      <c r="M16" s="4"/>
      <c r="N16" s="4"/>
      <c r="O16" s="4"/>
      <c r="P16" s="4"/>
      <c r="Q16" s="4"/>
      <c r="R16" s="4"/>
      <c r="S16" s="4"/>
      <c r="T16" s="4"/>
      <c r="U16" s="4"/>
      <c r="V16" s="4"/>
      <c r="W16" s="4"/>
      <c r="X16" s="4"/>
    </row>
    <row r="17" spans="1:24" ht="12.75" customHeight="1" x14ac:dyDescent="0.2">
      <c r="A17" s="330"/>
      <c r="B17" s="338" t="str">
        <f>'PR-RAS'!B151</f>
        <v xml:space="preserve">RASHODI POSLOVANJA (šifre 31+32+34+35+36+37+38) </v>
      </c>
      <c r="C17" s="339"/>
      <c r="D17" s="339"/>
      <c r="E17" s="339"/>
      <c r="F17" s="340"/>
      <c r="G17" s="35" t="str">
        <f>'PR-RAS'!C151</f>
        <v>3</v>
      </c>
      <c r="H17" s="172">
        <f>'PR-RAS'!D151</f>
        <v>17832637</v>
      </c>
      <c r="I17" s="172">
        <f>'PR-RAS'!E151</f>
        <v>19639624.290000003</v>
      </c>
      <c r="J17" s="4"/>
      <c r="K17" s="4"/>
      <c r="L17" s="4"/>
      <c r="M17" s="4"/>
      <c r="N17" s="4"/>
      <c r="O17" s="4"/>
      <c r="P17" s="4"/>
      <c r="Q17" s="4"/>
      <c r="R17" s="4"/>
      <c r="S17" s="4"/>
      <c r="T17" s="4"/>
      <c r="U17" s="4"/>
      <c r="V17" s="4"/>
      <c r="W17" s="4"/>
      <c r="X17" s="4"/>
    </row>
    <row r="18" spans="1:24" ht="12.75" customHeight="1" x14ac:dyDescent="0.2">
      <c r="A18" s="330"/>
      <c r="B18" s="338" t="str">
        <f>'PR-RAS'!B645</f>
        <v>Višak prihoda i primitaka raspoloživ u sljedećem razdoblju (šifre X005 + '9221-9222' - Y005 - '9222-9221')</v>
      </c>
      <c r="C18" s="339"/>
      <c r="D18" s="339"/>
      <c r="E18" s="339"/>
      <c r="F18" s="340"/>
      <c r="G18" s="35" t="str">
        <f>'PR-RAS'!C645</f>
        <v>X006</v>
      </c>
      <c r="H18" s="172">
        <f>'PR-RAS'!D645</f>
        <v>251359</v>
      </c>
      <c r="I18" s="172">
        <f>'PR-RAS'!E645</f>
        <v>161860.28999999911</v>
      </c>
      <c r="J18" s="4"/>
      <c r="K18" s="4"/>
      <c r="L18" s="4"/>
      <c r="M18" s="4"/>
      <c r="N18" s="4"/>
      <c r="O18" s="4"/>
      <c r="P18" s="4"/>
      <c r="Q18" s="4"/>
      <c r="R18" s="4"/>
      <c r="S18" s="4"/>
      <c r="T18" s="4"/>
      <c r="U18" s="4"/>
      <c r="V18" s="4"/>
      <c r="W18" s="4"/>
      <c r="X18" s="4"/>
    </row>
    <row r="19" spans="1:24" ht="12.75" customHeight="1" x14ac:dyDescent="0.2">
      <c r="A19" s="331"/>
      <c r="B19" s="341" t="str">
        <f>'PR-RAS'!B646</f>
        <v>Manjak prihoda i primitaka za pokriće u sljedećem razdoblju (šifre Y005 + '9222-9221' - X005 - '9221-9222' )</v>
      </c>
      <c r="C19" s="342"/>
      <c r="D19" s="342"/>
      <c r="E19" s="342"/>
      <c r="F19" s="343"/>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9" t="s">
        <v>31</v>
      </c>
      <c r="B20" s="335" t="str">
        <f>BILANCA!B7</f>
        <v>Nefinancijska imovina (šifre 01+02+03+04+05+06)</v>
      </c>
      <c r="C20" s="336"/>
      <c r="D20" s="336"/>
      <c r="E20" s="336"/>
      <c r="F20" s="337"/>
      <c r="G20" s="159" t="str">
        <f>BILANCA!C7</f>
        <v>B002</v>
      </c>
      <c r="H20" s="174">
        <f>BILANCA!D7</f>
        <v>13800086</v>
      </c>
      <c r="I20" s="175">
        <f>BILANCA!E7</f>
        <v>13055195.970000001</v>
      </c>
      <c r="J20" s="4"/>
      <c r="K20" s="4"/>
      <c r="L20" s="4"/>
      <c r="M20" s="4"/>
      <c r="N20" s="4"/>
      <c r="O20" s="4"/>
      <c r="P20" s="4"/>
      <c r="Q20" s="4"/>
      <c r="R20" s="4"/>
      <c r="S20" s="4"/>
      <c r="T20" s="4"/>
      <c r="U20" s="4"/>
      <c r="V20" s="4"/>
      <c r="W20" s="4"/>
      <c r="X20" s="4"/>
    </row>
    <row r="21" spans="1:24" ht="12.75" customHeight="1" x14ac:dyDescent="0.2">
      <c r="A21" s="330"/>
      <c r="B21" s="338" t="str">
        <f>BILANCA!B68</f>
        <v>Financijska imovina (šifre 11+12+13+14+15+16+17+19)</v>
      </c>
      <c r="C21" s="339"/>
      <c r="D21" s="339"/>
      <c r="E21" s="339"/>
      <c r="F21" s="340"/>
      <c r="G21" s="160" t="str">
        <f>BILANCA!C68</f>
        <v>1</v>
      </c>
      <c r="H21" s="176">
        <f>BILANCA!D68</f>
        <v>1943638</v>
      </c>
      <c r="I21" s="177">
        <f>BILANCA!E68</f>
        <v>1897387.98</v>
      </c>
      <c r="J21" s="4"/>
      <c r="K21" s="4"/>
      <c r="L21" s="4"/>
      <c r="M21" s="4"/>
      <c r="N21" s="4"/>
      <c r="O21" s="4"/>
      <c r="P21" s="4"/>
      <c r="Q21" s="4"/>
      <c r="R21" s="4"/>
      <c r="S21" s="4"/>
      <c r="T21" s="4"/>
      <c r="U21" s="4"/>
      <c r="V21" s="4"/>
      <c r="W21" s="4"/>
      <c r="X21" s="4"/>
    </row>
    <row r="22" spans="1:24" ht="12.75" customHeight="1" x14ac:dyDescent="0.2">
      <c r="A22" s="330"/>
      <c r="B22" s="338" t="str">
        <f>BILANCA!B176</f>
        <v xml:space="preserve">Obveze (šifre 23+24+25+26+29) </v>
      </c>
      <c r="C22" s="339"/>
      <c r="D22" s="339"/>
      <c r="E22" s="339"/>
      <c r="F22" s="340"/>
      <c r="G22" s="160" t="str">
        <f>BILANCA!C176</f>
        <v>2</v>
      </c>
      <c r="H22" s="176">
        <f>BILANCA!D176</f>
        <v>1776027</v>
      </c>
      <c r="I22" s="177">
        <f>BILANCA!E176</f>
        <v>1828815.5700000003</v>
      </c>
      <c r="J22" s="4"/>
      <c r="K22" s="4"/>
      <c r="L22" s="4"/>
      <c r="M22" s="4"/>
      <c r="N22" s="4"/>
      <c r="O22" s="4"/>
      <c r="P22" s="4"/>
      <c r="Q22" s="4"/>
      <c r="R22" s="4"/>
      <c r="S22" s="4"/>
      <c r="T22" s="4"/>
      <c r="U22" s="4"/>
      <c r="V22" s="4"/>
      <c r="W22" s="4"/>
      <c r="X22" s="4"/>
    </row>
    <row r="23" spans="1:24" ht="12.75" customHeight="1" x14ac:dyDescent="0.2">
      <c r="A23" s="331"/>
      <c r="B23" s="341" t="str">
        <f>BILANCA!B237</f>
        <v>Vlastiti izvori (šifre 91 + 922 - 93 + 96 do 98)</v>
      </c>
      <c r="C23" s="342"/>
      <c r="D23" s="342"/>
      <c r="E23" s="342"/>
      <c r="F23" s="343"/>
      <c r="G23" s="161" t="str">
        <f>BILANCA!C237</f>
        <v>9</v>
      </c>
      <c r="H23" s="178">
        <f>BILANCA!D237</f>
        <v>13967697</v>
      </c>
      <c r="I23" s="179">
        <f>BILANCA!E237</f>
        <v>13123768.380000001</v>
      </c>
      <c r="J23" s="4"/>
      <c r="K23" s="4"/>
      <c r="L23" s="4"/>
      <c r="M23" s="4"/>
      <c r="N23" s="4"/>
      <c r="O23" s="4"/>
      <c r="P23" s="4"/>
      <c r="Q23" s="4"/>
      <c r="R23" s="4"/>
      <c r="S23" s="4"/>
      <c r="T23" s="4"/>
      <c r="U23" s="4"/>
      <c r="V23" s="4"/>
      <c r="W23" s="4"/>
      <c r="X23" s="4"/>
    </row>
    <row r="24" spans="1:24" ht="12.75" customHeight="1" x14ac:dyDescent="0.2">
      <c r="A24" s="329" t="s">
        <v>44</v>
      </c>
      <c r="B24" s="335" t="str">
        <f>'RAS-funkcijski'!B5</f>
        <v>Opće javne usluge (šifre 011+012+013+014 do 018)</v>
      </c>
      <c r="C24" s="336"/>
      <c r="D24" s="336"/>
      <c r="E24" s="336"/>
      <c r="F24" s="337"/>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0"/>
      <c r="B25" s="338" t="str">
        <f>'RAS-funkcijski'!B35</f>
        <v>Ekonomski poslovi (šifre 041+042+043+044+045+046+047+048+049)</v>
      </c>
      <c r="C25" s="339"/>
      <c r="D25" s="339"/>
      <c r="E25" s="339"/>
      <c r="F25" s="340"/>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0"/>
      <c r="B26" s="338" t="str">
        <f>'RAS-funkcijski'!B88</f>
        <v>Rashodi vezani za stanovanje i kom. pogodnosti koji nisu drugdje svrstani</v>
      </c>
      <c r="C26" s="339"/>
      <c r="D26" s="339"/>
      <c r="E26" s="339"/>
      <c r="F26" s="340"/>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0"/>
      <c r="B27" s="338" t="str">
        <f>'RAS-funkcijski'!B114</f>
        <v>Obrazovanje (šifre 091+092+093+094+095+096+097+098)</v>
      </c>
      <c r="C27" s="339"/>
      <c r="D27" s="339"/>
      <c r="E27" s="339"/>
      <c r="F27" s="340"/>
      <c r="G27" s="160" t="str">
        <f>'RAS-funkcijski'!C114</f>
        <v>09</v>
      </c>
      <c r="H27" s="176">
        <f>'RAS-funkcijski'!D114</f>
        <v>18375830</v>
      </c>
      <c r="I27" s="177">
        <f>'RAS-funkcijski'!E114</f>
        <v>19958097.789999999</v>
      </c>
      <c r="J27" s="4"/>
      <c r="K27" s="4"/>
      <c r="L27" s="4"/>
      <c r="M27" s="4"/>
      <c r="N27" s="4"/>
      <c r="O27" s="4"/>
      <c r="P27" s="4"/>
      <c r="Q27" s="4"/>
      <c r="R27" s="4"/>
      <c r="S27" s="4"/>
      <c r="T27" s="4"/>
      <c r="U27" s="4"/>
      <c r="V27" s="4"/>
      <c r="W27" s="4"/>
      <c r="X27" s="4"/>
    </row>
    <row r="28" spans="1:24" ht="12.75" customHeight="1" x14ac:dyDescent="0.2">
      <c r="A28" s="331"/>
      <c r="B28" s="341" t="str">
        <f>'RAS-funkcijski'!B141</f>
        <v>Kontrolni zbroj (šifre 01+02+03+04+05+06+07+08+09+10)</v>
      </c>
      <c r="C28" s="342"/>
      <c r="D28" s="342"/>
      <c r="E28" s="342"/>
      <c r="F28" s="343"/>
      <c r="G28" s="161" t="str">
        <f>'RAS-funkcijski'!C141</f>
        <v>R1</v>
      </c>
      <c r="H28" s="180">
        <f>'RAS-funkcijski'!D141</f>
        <v>18375830</v>
      </c>
      <c r="I28" s="181">
        <f>'RAS-funkcijski'!E141</f>
        <v>19958097.789999999</v>
      </c>
      <c r="J28" s="4"/>
      <c r="K28" s="4"/>
      <c r="L28" s="4"/>
      <c r="M28" s="4"/>
      <c r="N28" s="4"/>
      <c r="O28" s="4"/>
      <c r="P28" s="4"/>
      <c r="Q28" s="4"/>
      <c r="R28" s="4"/>
      <c r="S28" s="4"/>
      <c r="T28" s="4"/>
      <c r="U28" s="4"/>
      <c r="V28" s="4"/>
      <c r="W28" s="4"/>
      <c r="X28" s="4"/>
    </row>
    <row r="29" spans="1:24" ht="12.75" customHeight="1" x14ac:dyDescent="0.2">
      <c r="A29" s="329" t="s">
        <v>35</v>
      </c>
      <c r="B29" s="345" t="str">
        <f>'P-VRIO'!B5</f>
        <v>Promjene u vrijednosti i obujmu imovine (šifre 91511+91512)</v>
      </c>
      <c r="C29" s="336"/>
      <c r="D29" s="336"/>
      <c r="E29" s="336"/>
      <c r="F29" s="337"/>
      <c r="G29" s="159" t="str">
        <f>'P-VRIO'!C5</f>
        <v>9151</v>
      </c>
      <c r="H29" s="174">
        <f>'P-VRIO'!D5</f>
        <v>318473.5</v>
      </c>
      <c r="I29" s="175">
        <f>'P-VRIO'!E5</f>
        <v>318473.5</v>
      </c>
      <c r="J29" s="4"/>
      <c r="K29" s="4"/>
      <c r="L29" s="4"/>
      <c r="M29" s="4"/>
      <c r="N29" s="4"/>
      <c r="O29" s="4"/>
      <c r="P29" s="4"/>
      <c r="Q29" s="4"/>
      <c r="R29" s="4"/>
      <c r="S29" s="4"/>
      <c r="T29" s="4"/>
      <c r="U29" s="4"/>
      <c r="V29" s="4"/>
      <c r="W29" s="4"/>
      <c r="X29" s="4"/>
    </row>
    <row r="30" spans="1:24" ht="12.75" customHeight="1" x14ac:dyDescent="0.2">
      <c r="A30" s="330"/>
      <c r="B30" s="346" t="str">
        <f>'P-VRIO'!B22</f>
        <v>Promjene u obujmu imovine (šifre P016+P023)</v>
      </c>
      <c r="C30" s="339"/>
      <c r="D30" s="339"/>
      <c r="E30" s="339"/>
      <c r="F30" s="340"/>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30"/>
      <c r="B31" s="346" t="str">
        <f>'P-VRIO'!B38</f>
        <v>Promjene u vrijednosti (revalorizacija) i obujmu obveza (šifre 91521+91522)</v>
      </c>
      <c r="C31" s="339"/>
      <c r="D31" s="339"/>
      <c r="E31" s="339"/>
      <c r="F31" s="340"/>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1"/>
      <c r="B32" s="347" t="str">
        <f>'P-VRIO'!B44</f>
        <v>Promjene u obujmu obveza (šifre P035 do P038)</v>
      </c>
      <c r="C32" s="342"/>
      <c r="D32" s="342"/>
      <c r="E32" s="342"/>
      <c r="F32" s="343"/>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9" t="s">
        <v>36</v>
      </c>
      <c r="B33" s="335" t="str">
        <f>OBVEZE!B5</f>
        <v>Stanje obveza 1. siječnja (=stanju obveza iz Izvještaja o obvezama na 31. prosinca prethodne godine)</v>
      </c>
      <c r="C33" s="336"/>
      <c r="D33" s="336"/>
      <c r="E33" s="336"/>
      <c r="F33" s="337"/>
      <c r="G33" s="159" t="str">
        <f>OBVEZE!C5</f>
        <v>V001</v>
      </c>
      <c r="H33" s="182" t="s">
        <v>45</v>
      </c>
      <c r="I33" s="183">
        <f>OBVEZE!D5</f>
        <v>1776027</v>
      </c>
      <c r="J33" s="4"/>
      <c r="K33" s="4"/>
      <c r="L33" s="4"/>
      <c r="M33" s="4"/>
      <c r="N33" s="4"/>
      <c r="O33" s="4"/>
      <c r="P33" s="4"/>
      <c r="Q33" s="4"/>
      <c r="R33" s="4"/>
      <c r="S33" s="4"/>
      <c r="T33" s="4"/>
      <c r="U33" s="4"/>
      <c r="V33" s="4"/>
      <c r="W33" s="4"/>
      <c r="X33" s="4"/>
    </row>
    <row r="34" spans="1:24" ht="12.75" customHeight="1" x14ac:dyDescent="0.2">
      <c r="A34" s="330"/>
      <c r="B34" s="338" t="str">
        <f>OBVEZE!B42</f>
        <v>Stanje obveza na kraju izvještajnog razdoblja (šifre V001+V002-V004) i (šifre V007+V009)</v>
      </c>
      <c r="C34" s="339"/>
      <c r="D34" s="339"/>
      <c r="E34" s="339"/>
      <c r="F34" s="340"/>
      <c r="G34" s="160" t="str">
        <f>OBVEZE!C42</f>
        <v>V006</v>
      </c>
      <c r="H34" s="176" t="s">
        <v>45</v>
      </c>
      <c r="I34" s="177">
        <f>OBVEZE!D42</f>
        <v>1828815.3700000085</v>
      </c>
      <c r="J34" s="4"/>
      <c r="K34" s="4"/>
      <c r="L34" s="4"/>
      <c r="M34" s="4"/>
      <c r="N34" s="4"/>
      <c r="O34" s="4"/>
      <c r="P34" s="4"/>
      <c r="Q34" s="4"/>
      <c r="R34" s="4"/>
      <c r="S34" s="4"/>
      <c r="T34" s="4"/>
      <c r="U34" s="4"/>
      <c r="V34" s="4"/>
      <c r="W34" s="4"/>
      <c r="X34" s="4"/>
    </row>
    <row r="35" spans="1:24" ht="12.75" customHeight="1" x14ac:dyDescent="0.2">
      <c r="A35" s="330"/>
      <c r="B35" s="338" t="str">
        <f>OBVEZE!B43</f>
        <v>Stanje dospjelih obveza na kraju izvještajnog razdoblja (šifre V008+D23+D24 + 'D dio 25,26')</v>
      </c>
      <c r="C35" s="339"/>
      <c r="D35" s="339"/>
      <c r="E35" s="339"/>
      <c r="F35" s="340"/>
      <c r="G35" s="160" t="str">
        <f>OBVEZE!C43</f>
        <v>V007</v>
      </c>
      <c r="H35" s="176" t="s">
        <v>45</v>
      </c>
      <c r="I35" s="177">
        <f>OBVEZE!D43</f>
        <v>501961.26999999996</v>
      </c>
      <c r="J35" s="4"/>
      <c r="K35" s="4"/>
      <c r="L35" s="4"/>
      <c r="M35" s="4"/>
      <c r="N35" s="4"/>
      <c r="O35" s="4"/>
      <c r="P35" s="4"/>
      <c r="Q35" s="4"/>
      <c r="R35" s="4"/>
      <c r="S35" s="4"/>
      <c r="T35" s="4"/>
      <c r="U35" s="4"/>
      <c r="V35" s="4"/>
      <c r="W35" s="4"/>
      <c r="X35" s="4"/>
    </row>
    <row r="36" spans="1:24" ht="12.75" customHeight="1" x14ac:dyDescent="0.2">
      <c r="A36" s="331"/>
      <c r="B36" s="341" t="str">
        <f>OBVEZE!B101</f>
        <v>Stanje nedospjelih obveza na kraju izvještajnog razdoblja (šifre V010 + ND23 + ND24 + 'ND dio 25,26')</v>
      </c>
      <c r="C36" s="342"/>
      <c r="D36" s="342"/>
      <c r="E36" s="342"/>
      <c r="F36" s="343"/>
      <c r="G36" s="161" t="str">
        <f>OBVEZE!C101</f>
        <v>V009</v>
      </c>
      <c r="H36" s="180" t="s">
        <v>45</v>
      </c>
      <c r="I36" s="181">
        <f>OBVEZE!D101</f>
        <v>1326854.1000000001</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4" t="s">
        <v>46</v>
      </c>
      <c r="I39" s="344"/>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uP6oOafQKgKLXZ6CWLFM8l6wZ9vwm12RjdKnD6E3sOjsuHOk9p+p2o/7ofcKKF9m872HJbrv8ny6jQtoq/Zm8w==" saltValue="ak41u2Bdn5Hl7aPDoHwk3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abSelected="1" topLeftCell="A628" zoomScaleNormal="100" workbookViewId="0">
      <selection activeCell="E643" sqref="E643"/>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2" t="s">
        <v>47</v>
      </c>
      <c r="B2" s="353"/>
      <c r="C2" s="353"/>
      <c r="D2" s="353"/>
      <c r="E2" s="353"/>
      <c r="F2" s="353"/>
    </row>
    <row r="3" spans="1:25" s="224" customFormat="1" ht="48" x14ac:dyDescent="0.2">
      <c r="A3" s="310" t="s">
        <v>48</v>
      </c>
      <c r="B3" s="311" t="s">
        <v>40</v>
      </c>
      <c r="C3" s="285" t="s">
        <v>41</v>
      </c>
      <c r="D3" s="311" t="s">
        <v>49</v>
      </c>
      <c r="E3" s="311" t="s">
        <v>50</v>
      </c>
      <c r="F3" s="286" t="s">
        <v>51</v>
      </c>
    </row>
    <row r="4" spans="1:25" s="226" customFormat="1" ht="12" customHeight="1" x14ac:dyDescent="0.2">
      <c r="A4" s="162">
        <v>1</v>
      </c>
      <c r="B4" s="163">
        <v>2</v>
      </c>
      <c r="C4" s="164" t="s">
        <v>52</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4" t="s">
        <v>53</v>
      </c>
      <c r="B5" s="355"/>
      <c r="C5" s="216"/>
      <c r="D5" s="74"/>
      <c r="E5" s="74"/>
      <c r="F5" s="61"/>
    </row>
    <row r="6" spans="1:25" ht="12.75" customHeight="1" x14ac:dyDescent="0.2">
      <c r="A6" s="55">
        <v>6</v>
      </c>
      <c r="B6" s="87" t="s">
        <v>54</v>
      </c>
      <c r="C6" s="52" t="s">
        <v>55</v>
      </c>
      <c r="D6" s="53">
        <f>D7+D44+D50+D82+D106+D124+D133+D139</f>
        <v>18334017</v>
      </c>
      <c r="E6" s="53">
        <f>E7+E44+E50+E82+E106+E124+E133+E139</f>
        <v>19859083.740000002</v>
      </c>
      <c r="F6" s="54">
        <f t="shared" ref="F6:F131" si="0">IF(D6&lt;&gt;0,IF(E6/D6&gt;=100,"&gt;&gt;100",E6/D6*100),"-")</f>
        <v>108.31823565997567</v>
      </c>
    </row>
    <row r="7" spans="1:25" ht="12.75" customHeight="1" x14ac:dyDescent="0.2">
      <c r="A7" s="55">
        <v>61</v>
      </c>
      <c r="B7" s="309" t="s">
        <v>56</v>
      </c>
      <c r="C7" s="52" t="s">
        <v>57</v>
      </c>
      <c r="D7" s="53">
        <f t="shared" ref="D7:E7" si="1">D8+D17+D23+D29+D37+D40</f>
        <v>0</v>
      </c>
      <c r="E7" s="53">
        <f t="shared" si="1"/>
        <v>0</v>
      </c>
      <c r="F7" s="54" t="str">
        <f t="shared" si="0"/>
        <v>-</v>
      </c>
    </row>
    <row r="8" spans="1:25" ht="12.75" customHeight="1" x14ac:dyDescent="0.2">
      <c r="A8" s="55">
        <v>611</v>
      </c>
      <c r="B8" s="87" t="s">
        <v>58</v>
      </c>
      <c r="C8" s="52" t="s">
        <v>59</v>
      </c>
      <c r="D8" s="53">
        <f t="shared" ref="D8:E8" si="2">SUM(D9:D14)-D15-D16</f>
        <v>0</v>
      </c>
      <c r="E8" s="53">
        <f t="shared" si="2"/>
        <v>0</v>
      </c>
      <c r="F8" s="54" t="str">
        <f t="shared" si="0"/>
        <v>-</v>
      </c>
    </row>
    <row r="9" spans="1:25" ht="12.75" customHeight="1" x14ac:dyDescent="0.2">
      <c r="A9" s="55">
        <v>6111</v>
      </c>
      <c r="B9" s="87" t="s">
        <v>60</v>
      </c>
      <c r="C9" s="52" t="s">
        <v>61</v>
      </c>
      <c r="D9" s="244"/>
      <c r="E9" s="244"/>
      <c r="F9" s="54" t="str">
        <f t="shared" si="0"/>
        <v>-</v>
      </c>
    </row>
    <row r="10" spans="1:25" ht="12.75" customHeight="1" x14ac:dyDescent="0.2">
      <c r="A10" s="55">
        <v>6112</v>
      </c>
      <c r="B10" s="87" t="s">
        <v>62</v>
      </c>
      <c r="C10" s="52" t="s">
        <v>63</v>
      </c>
      <c r="D10" s="244"/>
      <c r="E10" s="244"/>
      <c r="F10" s="54" t="str">
        <f t="shared" si="0"/>
        <v>-</v>
      </c>
    </row>
    <row r="11" spans="1:25" ht="12.75" customHeight="1" x14ac:dyDescent="0.2">
      <c r="A11" s="55">
        <v>6113</v>
      </c>
      <c r="B11" s="87" t="s">
        <v>64</v>
      </c>
      <c r="C11" s="52" t="s">
        <v>65</v>
      </c>
      <c r="D11" s="244"/>
      <c r="E11" s="244"/>
      <c r="F11" s="54" t="str">
        <f t="shared" si="0"/>
        <v>-</v>
      </c>
    </row>
    <row r="12" spans="1:25" ht="12.75" customHeight="1" x14ac:dyDescent="0.2">
      <c r="A12" s="55">
        <v>6114</v>
      </c>
      <c r="B12" s="87" t="s">
        <v>66</v>
      </c>
      <c r="C12" s="52" t="s">
        <v>67</v>
      </c>
      <c r="D12" s="244"/>
      <c r="E12" s="244"/>
      <c r="F12" s="54" t="str">
        <f t="shared" si="0"/>
        <v>-</v>
      </c>
    </row>
    <row r="13" spans="1:25" ht="12.75" customHeight="1" x14ac:dyDescent="0.2">
      <c r="A13" s="55">
        <v>6115</v>
      </c>
      <c r="B13" s="87" t="s">
        <v>68</v>
      </c>
      <c r="C13" s="52" t="s">
        <v>69</v>
      </c>
      <c r="D13" s="244"/>
      <c r="E13" s="244"/>
      <c r="F13" s="54" t="str">
        <f t="shared" si="0"/>
        <v>-</v>
      </c>
    </row>
    <row r="14" spans="1:25" ht="12.75" customHeight="1" x14ac:dyDescent="0.2">
      <c r="A14" s="55">
        <v>6116</v>
      </c>
      <c r="B14" s="87" t="s">
        <v>70</v>
      </c>
      <c r="C14" s="52" t="s">
        <v>71</v>
      </c>
      <c r="D14" s="244"/>
      <c r="E14" s="244"/>
      <c r="F14" s="54" t="str">
        <f t="shared" si="0"/>
        <v>-</v>
      </c>
    </row>
    <row r="15" spans="1:25" ht="12.75" customHeight="1" x14ac:dyDescent="0.2">
      <c r="A15" s="55">
        <v>6117</v>
      </c>
      <c r="B15" s="87" t="s">
        <v>72</v>
      </c>
      <c r="C15" s="52" t="s">
        <v>73</v>
      </c>
      <c r="D15" s="244"/>
      <c r="E15" s="244"/>
      <c r="F15" s="54" t="str">
        <f t="shared" si="0"/>
        <v>-</v>
      </c>
    </row>
    <row r="16" spans="1:25" ht="12.75" customHeight="1" x14ac:dyDescent="0.2">
      <c r="A16" s="55">
        <v>6119</v>
      </c>
      <c r="B16" s="87" t="s">
        <v>74</v>
      </c>
      <c r="C16" s="52" t="s">
        <v>75</v>
      </c>
      <c r="D16" s="244"/>
      <c r="E16" s="244"/>
      <c r="F16" s="54" t="str">
        <f t="shared" si="0"/>
        <v>-</v>
      </c>
    </row>
    <row r="17" spans="1:6" ht="12.75" customHeight="1" x14ac:dyDescent="0.2">
      <c r="A17" s="55">
        <v>612</v>
      </c>
      <c r="B17" s="87" t="s">
        <v>76</v>
      </c>
      <c r="C17" s="52" t="s">
        <v>77</v>
      </c>
      <c r="D17" s="53">
        <f t="shared" ref="D17:E17" si="3">SUM(D18:D21)-D22</f>
        <v>0</v>
      </c>
      <c r="E17" s="53">
        <f t="shared" si="3"/>
        <v>0</v>
      </c>
      <c r="F17" s="54" t="str">
        <f t="shared" si="0"/>
        <v>-</v>
      </c>
    </row>
    <row r="18" spans="1:6" ht="12.75" customHeight="1" x14ac:dyDescent="0.2">
      <c r="A18" s="55">
        <v>6121</v>
      </c>
      <c r="B18" s="87" t="s">
        <v>78</v>
      </c>
      <c r="C18" s="52" t="s">
        <v>79</v>
      </c>
      <c r="D18" s="244"/>
      <c r="E18" s="244"/>
      <c r="F18" s="54" t="str">
        <f t="shared" si="0"/>
        <v>-</v>
      </c>
    </row>
    <row r="19" spans="1:6" ht="12.75" customHeight="1" x14ac:dyDescent="0.2">
      <c r="A19" s="55">
        <v>6122</v>
      </c>
      <c r="B19" s="87" t="s">
        <v>80</v>
      </c>
      <c r="C19" s="52" t="s">
        <v>81</v>
      </c>
      <c r="D19" s="244"/>
      <c r="E19" s="244"/>
      <c r="F19" s="54" t="str">
        <f t="shared" si="0"/>
        <v>-</v>
      </c>
    </row>
    <row r="20" spans="1:6" ht="12.75" customHeight="1" x14ac:dyDescent="0.2">
      <c r="A20" s="55">
        <v>6123</v>
      </c>
      <c r="B20" s="234" t="s">
        <v>82</v>
      </c>
      <c r="C20" s="52" t="s">
        <v>83</v>
      </c>
      <c r="D20" s="244"/>
      <c r="E20" s="244"/>
      <c r="F20" s="54" t="str">
        <f t="shared" si="0"/>
        <v>-</v>
      </c>
    </row>
    <row r="21" spans="1:6" ht="12.75" customHeight="1" x14ac:dyDescent="0.2">
      <c r="A21" s="55">
        <v>6124</v>
      </c>
      <c r="B21" s="87" t="s">
        <v>84</v>
      </c>
      <c r="C21" s="52" t="s">
        <v>85</v>
      </c>
      <c r="D21" s="244"/>
      <c r="E21" s="244"/>
      <c r="F21" s="54" t="str">
        <f t="shared" si="0"/>
        <v>-</v>
      </c>
    </row>
    <row r="22" spans="1:6" ht="12.75" customHeight="1" x14ac:dyDescent="0.2">
      <c r="A22" s="55">
        <v>6125</v>
      </c>
      <c r="B22" s="87" t="s">
        <v>86</v>
      </c>
      <c r="C22" s="52" t="s">
        <v>87</v>
      </c>
      <c r="D22" s="244"/>
      <c r="E22" s="244"/>
      <c r="F22" s="54" t="str">
        <f t="shared" si="0"/>
        <v>-</v>
      </c>
    </row>
    <row r="23" spans="1:6" ht="12.75" customHeight="1" x14ac:dyDescent="0.2">
      <c r="A23" s="55">
        <v>613</v>
      </c>
      <c r="B23" s="87" t="s">
        <v>88</v>
      </c>
      <c r="C23" s="52" t="s">
        <v>89</v>
      </c>
      <c r="D23" s="53">
        <f t="shared" ref="D23:E23" si="4">SUM(D24:D28)</f>
        <v>0</v>
      </c>
      <c r="E23" s="53">
        <f t="shared" si="4"/>
        <v>0</v>
      </c>
      <c r="F23" s="54" t="str">
        <f t="shared" si="0"/>
        <v>-</v>
      </c>
    </row>
    <row r="24" spans="1:6" ht="12.75" customHeight="1" x14ac:dyDescent="0.2">
      <c r="A24" s="55">
        <v>6131</v>
      </c>
      <c r="B24" s="87" t="s">
        <v>90</v>
      </c>
      <c r="C24" s="52" t="s">
        <v>91</v>
      </c>
      <c r="D24" s="244"/>
      <c r="E24" s="244"/>
      <c r="F24" s="54" t="str">
        <f t="shared" si="0"/>
        <v>-</v>
      </c>
    </row>
    <row r="25" spans="1:6" ht="12.75" customHeight="1" x14ac:dyDescent="0.2">
      <c r="A25" s="55">
        <v>6132</v>
      </c>
      <c r="B25" s="87" t="s">
        <v>92</v>
      </c>
      <c r="C25" s="52" t="s">
        <v>93</v>
      </c>
      <c r="D25" s="244"/>
      <c r="E25" s="244"/>
      <c r="F25" s="54" t="str">
        <f t="shared" si="0"/>
        <v>-</v>
      </c>
    </row>
    <row r="26" spans="1:6" ht="12.75" customHeight="1" x14ac:dyDescent="0.2">
      <c r="A26" s="55">
        <v>6133</v>
      </c>
      <c r="B26" s="87" t="s">
        <v>94</v>
      </c>
      <c r="C26" s="52" t="s">
        <v>95</v>
      </c>
      <c r="D26" s="244"/>
      <c r="E26" s="244"/>
      <c r="F26" s="54" t="str">
        <f t="shared" si="0"/>
        <v>-</v>
      </c>
    </row>
    <row r="27" spans="1:6" ht="12.75" customHeight="1" x14ac:dyDescent="0.2">
      <c r="A27" s="55">
        <v>6134</v>
      </c>
      <c r="B27" s="87" t="s">
        <v>96</v>
      </c>
      <c r="C27" s="52" t="s">
        <v>97</v>
      </c>
      <c r="D27" s="244"/>
      <c r="E27" s="244"/>
      <c r="F27" s="54" t="str">
        <f t="shared" si="0"/>
        <v>-</v>
      </c>
    </row>
    <row r="28" spans="1:6" ht="12.75" customHeight="1" x14ac:dyDescent="0.2">
      <c r="A28" s="55">
        <v>6135</v>
      </c>
      <c r="B28" s="87" t="s">
        <v>98</v>
      </c>
      <c r="C28" s="52" t="s">
        <v>99</v>
      </c>
      <c r="D28" s="244"/>
      <c r="E28" s="244"/>
      <c r="F28" s="54" t="str">
        <f t="shared" si="0"/>
        <v>-</v>
      </c>
    </row>
    <row r="29" spans="1:6" ht="12.75" customHeight="1" x14ac:dyDescent="0.2">
      <c r="A29" s="55">
        <v>614</v>
      </c>
      <c r="B29" s="87" t="s">
        <v>100</v>
      </c>
      <c r="C29" s="52" t="s">
        <v>101</v>
      </c>
      <c r="D29" s="53">
        <f t="shared" ref="D29:E29" si="5">SUM(D30:D36)</f>
        <v>0</v>
      </c>
      <c r="E29" s="53">
        <f t="shared" si="5"/>
        <v>0</v>
      </c>
      <c r="F29" s="54" t="str">
        <f t="shared" si="0"/>
        <v>-</v>
      </c>
    </row>
    <row r="30" spans="1:6" ht="12.75" customHeight="1" x14ac:dyDescent="0.2">
      <c r="A30" s="55">
        <v>6141</v>
      </c>
      <c r="B30" s="87" t="s">
        <v>102</v>
      </c>
      <c r="C30" s="52" t="s">
        <v>103</v>
      </c>
      <c r="D30" s="244"/>
      <c r="E30" s="244"/>
      <c r="F30" s="54" t="str">
        <f t="shared" si="0"/>
        <v>-</v>
      </c>
    </row>
    <row r="31" spans="1:6" ht="12.75" customHeight="1" x14ac:dyDescent="0.2">
      <c r="A31" s="55">
        <v>6142</v>
      </c>
      <c r="B31" s="87" t="s">
        <v>104</v>
      </c>
      <c r="C31" s="52" t="s">
        <v>105</v>
      </c>
      <c r="D31" s="244"/>
      <c r="E31" s="244"/>
      <c r="F31" s="54" t="str">
        <f t="shared" si="0"/>
        <v>-</v>
      </c>
    </row>
    <row r="32" spans="1:6" ht="12.75" customHeight="1" x14ac:dyDescent="0.2">
      <c r="A32" s="55">
        <v>6143</v>
      </c>
      <c r="B32" s="87" t="s">
        <v>106</v>
      </c>
      <c r="C32" s="52" t="s">
        <v>107</v>
      </c>
      <c r="D32" s="244"/>
      <c r="E32" s="244"/>
      <c r="F32" s="54" t="str">
        <f t="shared" si="0"/>
        <v>-</v>
      </c>
    </row>
    <row r="33" spans="1:6" ht="12.75" customHeight="1" x14ac:dyDescent="0.2">
      <c r="A33" s="55">
        <v>6145</v>
      </c>
      <c r="B33" s="87" t="s">
        <v>108</v>
      </c>
      <c r="C33" s="52" t="s">
        <v>109</v>
      </c>
      <c r="D33" s="244"/>
      <c r="E33" s="244"/>
      <c r="F33" s="54" t="str">
        <f t="shared" si="0"/>
        <v>-</v>
      </c>
    </row>
    <row r="34" spans="1:6" ht="12.75" customHeight="1" x14ac:dyDescent="0.2">
      <c r="A34" s="55">
        <v>6146</v>
      </c>
      <c r="B34" s="87" t="s">
        <v>110</v>
      </c>
      <c r="C34" s="52" t="s">
        <v>111</v>
      </c>
      <c r="D34" s="244"/>
      <c r="E34" s="244"/>
      <c r="F34" s="54" t="str">
        <f t="shared" si="0"/>
        <v>-</v>
      </c>
    </row>
    <row r="35" spans="1:6" ht="12.75" customHeight="1" x14ac:dyDescent="0.2">
      <c r="A35" s="55">
        <v>6147</v>
      </c>
      <c r="B35" s="87" t="s">
        <v>112</v>
      </c>
      <c r="C35" s="52" t="s">
        <v>113</v>
      </c>
      <c r="D35" s="244"/>
      <c r="E35" s="244"/>
      <c r="F35" s="54" t="str">
        <f t="shared" si="0"/>
        <v>-</v>
      </c>
    </row>
    <row r="36" spans="1:6" ht="12.75" customHeight="1" x14ac:dyDescent="0.2">
      <c r="A36" s="55">
        <v>6148</v>
      </c>
      <c r="B36" s="87" t="s">
        <v>114</v>
      </c>
      <c r="C36" s="52" t="s">
        <v>115</v>
      </c>
      <c r="D36" s="244"/>
      <c r="E36" s="244"/>
      <c r="F36" s="54" t="str">
        <f t="shared" si="0"/>
        <v>-</v>
      </c>
    </row>
    <row r="37" spans="1:6" ht="12.75" customHeight="1" x14ac:dyDescent="0.2">
      <c r="A37" s="55">
        <v>615</v>
      </c>
      <c r="B37" s="87" t="s">
        <v>116</v>
      </c>
      <c r="C37" s="52" t="s">
        <v>117</v>
      </c>
      <c r="D37" s="53">
        <f t="shared" ref="D37:E37" si="6">SUM(D38:D39)</f>
        <v>0</v>
      </c>
      <c r="E37" s="53">
        <f t="shared" si="6"/>
        <v>0</v>
      </c>
      <c r="F37" s="54" t="str">
        <f t="shared" si="0"/>
        <v>-</v>
      </c>
    </row>
    <row r="38" spans="1:6" ht="12.75" customHeight="1" x14ac:dyDescent="0.2">
      <c r="A38" s="55">
        <v>6151</v>
      </c>
      <c r="B38" s="87" t="s">
        <v>118</v>
      </c>
      <c r="C38" s="52" t="s">
        <v>119</v>
      </c>
      <c r="D38" s="244"/>
      <c r="E38" s="244"/>
      <c r="F38" s="54" t="str">
        <f t="shared" si="0"/>
        <v>-</v>
      </c>
    </row>
    <row r="39" spans="1:6" ht="12.75" customHeight="1" x14ac:dyDescent="0.2">
      <c r="A39" s="55">
        <v>6152</v>
      </c>
      <c r="B39" s="87" t="s">
        <v>120</v>
      </c>
      <c r="C39" s="52" t="s">
        <v>121</v>
      </c>
      <c r="D39" s="244"/>
      <c r="E39" s="244"/>
      <c r="F39" s="54" t="str">
        <f t="shared" si="0"/>
        <v>-</v>
      </c>
    </row>
    <row r="40" spans="1:6" ht="12.75" customHeight="1" x14ac:dyDescent="0.2">
      <c r="A40" s="55">
        <v>616</v>
      </c>
      <c r="B40" s="87" t="s">
        <v>122</v>
      </c>
      <c r="C40" s="52" t="s">
        <v>123</v>
      </c>
      <c r="D40" s="53">
        <f t="shared" ref="D40:E40" si="7">SUM(D41:D43)</f>
        <v>0</v>
      </c>
      <c r="E40" s="53">
        <f t="shared" si="7"/>
        <v>0</v>
      </c>
      <c r="F40" s="54" t="str">
        <f t="shared" si="0"/>
        <v>-</v>
      </c>
    </row>
    <row r="41" spans="1:6" ht="12.75" customHeight="1" x14ac:dyDescent="0.2">
      <c r="A41" s="55">
        <v>6161</v>
      </c>
      <c r="B41" s="87" t="s">
        <v>124</v>
      </c>
      <c r="C41" s="52" t="s">
        <v>125</v>
      </c>
      <c r="D41" s="244"/>
      <c r="E41" s="244"/>
      <c r="F41" s="54" t="str">
        <f t="shared" si="0"/>
        <v>-</v>
      </c>
    </row>
    <row r="42" spans="1:6" ht="12.75" customHeight="1" x14ac:dyDescent="0.2">
      <c r="A42" s="55">
        <v>6162</v>
      </c>
      <c r="B42" s="87" t="s">
        <v>126</v>
      </c>
      <c r="C42" s="52" t="s">
        <v>127</v>
      </c>
      <c r="D42" s="244"/>
      <c r="E42" s="244"/>
      <c r="F42" s="54" t="str">
        <f t="shared" si="0"/>
        <v>-</v>
      </c>
    </row>
    <row r="43" spans="1:6" ht="12.75" customHeight="1" x14ac:dyDescent="0.2">
      <c r="A43" s="55">
        <v>6163</v>
      </c>
      <c r="B43" s="87" t="s">
        <v>128</v>
      </c>
      <c r="C43" s="52" t="s">
        <v>129</v>
      </c>
      <c r="D43" s="244"/>
      <c r="E43" s="244"/>
      <c r="F43" s="54" t="str">
        <f t="shared" si="0"/>
        <v>-</v>
      </c>
    </row>
    <row r="44" spans="1:6" ht="12.75" customHeight="1" x14ac:dyDescent="0.2">
      <c r="A44" s="55">
        <v>62</v>
      </c>
      <c r="B44" s="87" t="s">
        <v>130</v>
      </c>
      <c r="C44" s="52" t="s">
        <v>131</v>
      </c>
      <c r="D44" s="53">
        <f t="shared" ref="D44:E44" si="8">D45+D48+D49</f>
        <v>0</v>
      </c>
      <c r="E44" s="53">
        <f t="shared" si="8"/>
        <v>0</v>
      </c>
      <c r="F44" s="54" t="str">
        <f t="shared" si="0"/>
        <v>-</v>
      </c>
    </row>
    <row r="45" spans="1:6" ht="12.75" customHeight="1" x14ac:dyDescent="0.2">
      <c r="A45" s="55">
        <v>621</v>
      </c>
      <c r="B45" s="87" t="s">
        <v>132</v>
      </c>
      <c r="C45" s="52" t="s">
        <v>133</v>
      </c>
      <c r="D45" s="53">
        <f t="shared" ref="D45:E45" si="9">SUM(D46:D47)</f>
        <v>0</v>
      </c>
      <c r="E45" s="53">
        <f t="shared" si="9"/>
        <v>0</v>
      </c>
      <c r="F45" s="54" t="str">
        <f t="shared" si="0"/>
        <v>-</v>
      </c>
    </row>
    <row r="46" spans="1:6" ht="12.75" customHeight="1" x14ac:dyDescent="0.2">
      <c r="A46" s="55">
        <v>6211</v>
      </c>
      <c r="B46" s="87" t="s">
        <v>134</v>
      </c>
      <c r="C46" s="52" t="s">
        <v>135</v>
      </c>
      <c r="D46" s="244"/>
      <c r="E46" s="244"/>
      <c r="F46" s="54" t="str">
        <f t="shared" si="0"/>
        <v>-</v>
      </c>
    </row>
    <row r="47" spans="1:6" ht="12.75" customHeight="1" x14ac:dyDescent="0.2">
      <c r="A47" s="55">
        <v>6212</v>
      </c>
      <c r="B47" s="87" t="s">
        <v>136</v>
      </c>
      <c r="C47" s="52" t="s">
        <v>137</v>
      </c>
      <c r="D47" s="244"/>
      <c r="E47" s="244"/>
      <c r="F47" s="54" t="str">
        <f t="shared" si="0"/>
        <v>-</v>
      </c>
    </row>
    <row r="48" spans="1:6" ht="12.75" customHeight="1" x14ac:dyDescent="0.2">
      <c r="A48" s="55">
        <v>622</v>
      </c>
      <c r="B48" s="87" t="s">
        <v>138</v>
      </c>
      <c r="C48" s="52" t="s">
        <v>139</v>
      </c>
      <c r="D48" s="244"/>
      <c r="E48" s="244"/>
      <c r="F48" s="54" t="str">
        <f t="shared" si="0"/>
        <v>-</v>
      </c>
    </row>
    <row r="49" spans="1:6" ht="12.75" customHeight="1" x14ac:dyDescent="0.2">
      <c r="A49" s="55">
        <v>623</v>
      </c>
      <c r="B49" s="87" t="s">
        <v>140</v>
      </c>
      <c r="C49" s="52" t="s">
        <v>141</v>
      </c>
      <c r="D49" s="244"/>
      <c r="E49" s="244"/>
      <c r="F49" s="54" t="str">
        <f t="shared" si="0"/>
        <v>-</v>
      </c>
    </row>
    <row r="50" spans="1:6" ht="24" x14ac:dyDescent="0.2">
      <c r="A50" s="55">
        <v>63</v>
      </c>
      <c r="B50" s="88" t="s">
        <v>142</v>
      </c>
      <c r="C50" s="52" t="s">
        <v>143</v>
      </c>
      <c r="D50" s="53">
        <f>D51+D54+D59+D62+D65+D68+D71+D74+D77</f>
        <v>15335779</v>
      </c>
      <c r="E50" s="53">
        <f>E51+E54+E59+E62+E65+E68+E71+E74+E77</f>
        <v>16456128.24</v>
      </c>
      <c r="F50" s="54">
        <f t="shared" si="0"/>
        <v>107.30546025734982</v>
      </c>
    </row>
    <row r="51" spans="1:6" ht="12.75" customHeight="1" x14ac:dyDescent="0.2">
      <c r="A51" s="55">
        <v>631</v>
      </c>
      <c r="B51" s="88" t="s">
        <v>144</v>
      </c>
      <c r="C51" s="52" t="s">
        <v>145</v>
      </c>
      <c r="D51" s="53">
        <f t="shared" ref="D51:E51" si="10">D52+D53</f>
        <v>0</v>
      </c>
      <c r="E51" s="53">
        <f t="shared" si="10"/>
        <v>0</v>
      </c>
      <c r="F51" s="54" t="str">
        <f t="shared" si="0"/>
        <v>-</v>
      </c>
    </row>
    <row r="52" spans="1:6" ht="12.75" customHeight="1" x14ac:dyDescent="0.2">
      <c r="A52" s="55">
        <v>6311</v>
      </c>
      <c r="B52" s="88" t="s">
        <v>146</v>
      </c>
      <c r="C52" s="52" t="s">
        <v>147</v>
      </c>
      <c r="D52" s="244"/>
      <c r="E52" s="244"/>
      <c r="F52" s="54" t="str">
        <f t="shared" si="0"/>
        <v>-</v>
      </c>
    </row>
    <row r="53" spans="1:6" ht="12.75" customHeight="1" x14ac:dyDescent="0.2">
      <c r="A53" s="55">
        <v>6312</v>
      </c>
      <c r="B53" s="88" t="s">
        <v>148</v>
      </c>
      <c r="C53" s="52" t="s">
        <v>149</v>
      </c>
      <c r="D53" s="244"/>
      <c r="E53" s="244"/>
      <c r="F53" s="54" t="str">
        <f t="shared" si="0"/>
        <v>-</v>
      </c>
    </row>
    <row r="54" spans="1:6" ht="24" x14ac:dyDescent="0.2">
      <c r="A54" s="55">
        <v>632</v>
      </c>
      <c r="B54" s="88" t="s">
        <v>150</v>
      </c>
      <c r="C54" s="52" t="s">
        <v>151</v>
      </c>
      <c r="D54" s="53">
        <f t="shared" ref="D54:E54" si="11">SUM(D55:D58)</f>
        <v>0</v>
      </c>
      <c r="E54" s="53">
        <f t="shared" si="11"/>
        <v>0</v>
      </c>
      <c r="F54" s="54" t="str">
        <f t="shared" si="0"/>
        <v>-</v>
      </c>
    </row>
    <row r="55" spans="1:6" ht="12.75" customHeight="1" x14ac:dyDescent="0.2">
      <c r="A55" s="55">
        <v>6321</v>
      </c>
      <c r="B55" s="88" t="s">
        <v>152</v>
      </c>
      <c r="C55" s="52" t="s">
        <v>153</v>
      </c>
      <c r="D55" s="244"/>
      <c r="E55" s="244"/>
      <c r="F55" s="54" t="str">
        <f t="shared" si="0"/>
        <v>-</v>
      </c>
    </row>
    <row r="56" spans="1:6" ht="12.75" customHeight="1" x14ac:dyDescent="0.2">
      <c r="A56" s="55">
        <v>6322</v>
      </c>
      <c r="B56" s="88" t="s">
        <v>154</v>
      </c>
      <c r="C56" s="52" t="s">
        <v>155</v>
      </c>
      <c r="D56" s="244"/>
      <c r="E56" s="244"/>
      <c r="F56" s="54" t="str">
        <f t="shared" si="0"/>
        <v>-</v>
      </c>
    </row>
    <row r="57" spans="1:6" ht="12.75" customHeight="1" x14ac:dyDescent="0.2">
      <c r="A57" s="55">
        <v>6323</v>
      </c>
      <c r="B57" s="88" t="s">
        <v>156</v>
      </c>
      <c r="C57" s="52" t="s">
        <v>157</v>
      </c>
      <c r="D57" s="244"/>
      <c r="E57" s="244"/>
      <c r="F57" s="54" t="str">
        <f t="shared" si="0"/>
        <v>-</v>
      </c>
    </row>
    <row r="58" spans="1:6" ht="12.75" customHeight="1" x14ac:dyDescent="0.2">
      <c r="A58" s="55">
        <v>6324</v>
      </c>
      <c r="B58" s="88" t="s">
        <v>158</v>
      </c>
      <c r="C58" s="52" t="s">
        <v>159</v>
      </c>
      <c r="D58" s="244"/>
      <c r="E58" s="244"/>
      <c r="F58" s="54" t="str">
        <f t="shared" si="0"/>
        <v>-</v>
      </c>
    </row>
    <row r="59" spans="1:6" ht="24" x14ac:dyDescent="0.2">
      <c r="A59" s="55">
        <v>633</v>
      </c>
      <c r="B59" s="88" t="s">
        <v>160</v>
      </c>
      <c r="C59" s="52" t="s">
        <v>161</v>
      </c>
      <c r="D59" s="53">
        <f t="shared" ref="D59:E59" si="12">SUM(D60:D61)</f>
        <v>0</v>
      </c>
      <c r="E59" s="53">
        <f t="shared" si="12"/>
        <v>151272.69</v>
      </c>
      <c r="F59" s="54" t="str">
        <f t="shared" si="0"/>
        <v>-</v>
      </c>
    </row>
    <row r="60" spans="1:6" ht="24" x14ac:dyDescent="0.2">
      <c r="A60" s="55">
        <v>6331</v>
      </c>
      <c r="B60" s="88" t="s">
        <v>162</v>
      </c>
      <c r="C60" s="52" t="s">
        <v>163</v>
      </c>
      <c r="D60" s="244"/>
      <c r="E60" s="244">
        <v>151272.69</v>
      </c>
      <c r="F60" s="54" t="str">
        <f t="shared" si="0"/>
        <v>-</v>
      </c>
    </row>
    <row r="61" spans="1:6" ht="24" x14ac:dyDescent="0.2">
      <c r="A61" s="55">
        <v>6332</v>
      </c>
      <c r="B61" s="88" t="s">
        <v>164</v>
      </c>
      <c r="C61" s="52" t="s">
        <v>165</v>
      </c>
      <c r="D61" s="244"/>
      <c r="E61" s="244"/>
      <c r="F61" s="54" t="str">
        <f t="shared" si="0"/>
        <v>-</v>
      </c>
    </row>
    <row r="62" spans="1:6" ht="12.75" customHeight="1" x14ac:dyDescent="0.2">
      <c r="A62" s="55">
        <v>634</v>
      </c>
      <c r="B62" s="87" t="s">
        <v>166</v>
      </c>
      <c r="C62" s="52" t="s">
        <v>167</v>
      </c>
      <c r="D62" s="53">
        <f t="shared" ref="D62:E62" si="13">SUM(D63:D64)</f>
        <v>0</v>
      </c>
      <c r="E62" s="53">
        <f t="shared" si="13"/>
        <v>0</v>
      </c>
      <c r="F62" s="54" t="str">
        <f t="shared" si="0"/>
        <v>-</v>
      </c>
    </row>
    <row r="63" spans="1:6" ht="12.75" customHeight="1" x14ac:dyDescent="0.2">
      <c r="A63" s="55">
        <v>6341</v>
      </c>
      <c r="B63" s="87" t="s">
        <v>168</v>
      </c>
      <c r="C63" s="52" t="s">
        <v>169</v>
      </c>
      <c r="D63" s="244"/>
      <c r="E63" s="244"/>
      <c r="F63" s="54" t="str">
        <f t="shared" si="0"/>
        <v>-</v>
      </c>
    </row>
    <row r="64" spans="1:6" ht="12.75" customHeight="1" x14ac:dyDescent="0.2">
      <c r="A64" s="55">
        <v>6342</v>
      </c>
      <c r="B64" s="87" t="s">
        <v>170</v>
      </c>
      <c r="C64" s="52" t="s">
        <v>171</v>
      </c>
      <c r="D64" s="244"/>
      <c r="E64" s="244"/>
      <c r="F64" s="54" t="str">
        <f t="shared" si="0"/>
        <v>-</v>
      </c>
    </row>
    <row r="65" spans="1:6" ht="12.75" customHeight="1" x14ac:dyDescent="0.2">
      <c r="A65" s="55">
        <v>635</v>
      </c>
      <c r="B65" s="87" t="s">
        <v>172</v>
      </c>
      <c r="C65" s="52" t="s">
        <v>173</v>
      </c>
      <c r="D65" s="53">
        <f t="shared" ref="D65:E65" si="14">SUM(D66:D67)</f>
        <v>0</v>
      </c>
      <c r="E65" s="53">
        <f t="shared" si="14"/>
        <v>0</v>
      </c>
      <c r="F65" s="54" t="str">
        <f t="shared" si="0"/>
        <v>-</v>
      </c>
    </row>
    <row r="66" spans="1:6" ht="12.75" customHeight="1" x14ac:dyDescent="0.2">
      <c r="A66" s="55">
        <v>6351</v>
      </c>
      <c r="B66" s="87" t="s">
        <v>174</v>
      </c>
      <c r="C66" s="52" t="s">
        <v>175</v>
      </c>
      <c r="D66" s="244"/>
      <c r="E66" s="244"/>
      <c r="F66" s="54" t="str">
        <f t="shared" si="0"/>
        <v>-</v>
      </c>
    </row>
    <row r="67" spans="1:6" ht="12.75" customHeight="1" x14ac:dyDescent="0.2">
      <c r="A67" s="55">
        <v>6352</v>
      </c>
      <c r="B67" s="87" t="s">
        <v>176</v>
      </c>
      <c r="C67" s="52" t="s">
        <v>177</v>
      </c>
      <c r="D67" s="244"/>
      <c r="E67" s="244"/>
      <c r="F67" s="54" t="str">
        <f t="shared" si="0"/>
        <v>-</v>
      </c>
    </row>
    <row r="68" spans="1:6" ht="24" x14ac:dyDescent="0.2">
      <c r="A68" s="55" t="s">
        <v>178</v>
      </c>
      <c r="B68" s="234" t="s">
        <v>179</v>
      </c>
      <c r="C68" s="52" t="s">
        <v>178</v>
      </c>
      <c r="D68" s="53">
        <f t="shared" ref="D68:E68" si="15">SUM(D69:D70)</f>
        <v>15157268</v>
      </c>
      <c r="E68" s="53">
        <f t="shared" si="15"/>
        <v>15983717.75</v>
      </c>
      <c r="F68" s="54">
        <f t="shared" si="0"/>
        <v>105.45249810190069</v>
      </c>
    </row>
    <row r="69" spans="1:6" ht="12.75" customHeight="1" x14ac:dyDescent="0.2">
      <c r="A69" s="55" t="s">
        <v>180</v>
      </c>
      <c r="B69" s="87" t="s">
        <v>181</v>
      </c>
      <c r="C69" s="52" t="s">
        <v>180</v>
      </c>
      <c r="D69" s="244">
        <v>14852870</v>
      </c>
      <c r="E69" s="244">
        <v>15498591.810000001</v>
      </c>
      <c r="F69" s="54">
        <f t="shared" si="0"/>
        <v>104.34745480166461</v>
      </c>
    </row>
    <row r="70" spans="1:6" ht="24" x14ac:dyDescent="0.2">
      <c r="A70" s="55" t="s">
        <v>182</v>
      </c>
      <c r="B70" s="87" t="s">
        <v>183</v>
      </c>
      <c r="C70" s="52" t="s">
        <v>182</v>
      </c>
      <c r="D70" s="244">
        <v>304398</v>
      </c>
      <c r="E70" s="244">
        <v>485125.94</v>
      </c>
      <c r="F70" s="54">
        <f t="shared" si="0"/>
        <v>159.37224948915565</v>
      </c>
    </row>
    <row r="71" spans="1:6" ht="24" x14ac:dyDescent="0.2">
      <c r="A71" s="55" t="s">
        <v>184</v>
      </c>
      <c r="B71" s="87" t="s">
        <v>185</v>
      </c>
      <c r="C71" s="56" t="s">
        <v>184</v>
      </c>
      <c r="D71" s="53">
        <f t="shared" ref="D71:E71" si="16">SUM(D72:D73)</f>
        <v>0</v>
      </c>
      <c r="E71" s="53">
        <f t="shared" si="16"/>
        <v>0</v>
      </c>
      <c r="F71" s="54" t="str">
        <f t="shared" si="0"/>
        <v>-</v>
      </c>
    </row>
    <row r="72" spans="1:6" ht="12.75" customHeight="1" x14ac:dyDescent="0.2">
      <c r="A72" s="55" t="s">
        <v>186</v>
      </c>
      <c r="B72" s="87" t="s">
        <v>187</v>
      </c>
      <c r="C72" s="56" t="s">
        <v>186</v>
      </c>
      <c r="D72" s="244"/>
      <c r="E72" s="244"/>
      <c r="F72" s="54" t="str">
        <f t="shared" si="0"/>
        <v>-</v>
      </c>
    </row>
    <row r="73" spans="1:6" ht="12.75" customHeight="1" x14ac:dyDescent="0.2">
      <c r="A73" s="55" t="s">
        <v>188</v>
      </c>
      <c r="B73" s="87" t="s">
        <v>189</v>
      </c>
      <c r="C73" s="56" t="s">
        <v>188</v>
      </c>
      <c r="D73" s="244"/>
      <c r="E73" s="244"/>
      <c r="F73" s="54" t="str">
        <f t="shared" si="0"/>
        <v>-</v>
      </c>
    </row>
    <row r="74" spans="1:6" ht="12.75" customHeight="1" x14ac:dyDescent="0.2">
      <c r="A74" s="55" t="s">
        <v>190</v>
      </c>
      <c r="B74" s="87" t="s">
        <v>191</v>
      </c>
      <c r="C74" s="52" t="s">
        <v>190</v>
      </c>
      <c r="D74" s="53">
        <f t="shared" ref="D74:E74" si="17">SUM(D75:D76)</f>
        <v>0</v>
      </c>
      <c r="E74" s="53">
        <f t="shared" si="17"/>
        <v>0</v>
      </c>
      <c r="F74" s="54" t="str">
        <f t="shared" si="0"/>
        <v>-</v>
      </c>
    </row>
    <row r="75" spans="1:6" ht="12.75" customHeight="1" x14ac:dyDescent="0.2">
      <c r="A75" s="55" t="s">
        <v>192</v>
      </c>
      <c r="B75" s="87" t="s">
        <v>193</v>
      </c>
      <c r="C75" s="52" t="s">
        <v>192</v>
      </c>
      <c r="D75" s="244"/>
      <c r="E75" s="244"/>
      <c r="F75" s="54" t="str">
        <f t="shared" si="0"/>
        <v>-</v>
      </c>
    </row>
    <row r="76" spans="1:6" ht="12.75" customHeight="1" x14ac:dyDescent="0.2">
      <c r="A76" s="55" t="s">
        <v>194</v>
      </c>
      <c r="B76" s="87" t="s">
        <v>195</v>
      </c>
      <c r="C76" s="52" t="s">
        <v>194</v>
      </c>
      <c r="D76" s="244"/>
      <c r="E76" s="244"/>
      <c r="F76" s="54" t="str">
        <f t="shared" si="0"/>
        <v>-</v>
      </c>
    </row>
    <row r="77" spans="1:6" ht="24" x14ac:dyDescent="0.2">
      <c r="A77" s="55" t="s">
        <v>196</v>
      </c>
      <c r="B77" s="87" t="s">
        <v>197</v>
      </c>
      <c r="C77" s="52" t="s">
        <v>196</v>
      </c>
      <c r="D77" s="53">
        <f t="shared" ref="D77:E77" si="18">SUM(D78:D81)</f>
        <v>178511</v>
      </c>
      <c r="E77" s="53">
        <f t="shared" si="18"/>
        <v>321137.8</v>
      </c>
      <c r="F77" s="54">
        <f t="shared" si="0"/>
        <v>179.8980454985967</v>
      </c>
    </row>
    <row r="78" spans="1:6" ht="12.75" customHeight="1" x14ac:dyDescent="0.2">
      <c r="A78" s="55">
        <v>6391</v>
      </c>
      <c r="B78" s="87" t="s">
        <v>198</v>
      </c>
      <c r="C78" s="52" t="s">
        <v>199</v>
      </c>
      <c r="D78" s="244"/>
      <c r="E78" s="244"/>
      <c r="F78" s="54" t="str">
        <f t="shared" si="0"/>
        <v>-</v>
      </c>
    </row>
    <row r="79" spans="1:6" ht="12.75" customHeight="1" x14ac:dyDescent="0.2">
      <c r="A79" s="55">
        <v>6392</v>
      </c>
      <c r="B79" s="87" t="s">
        <v>200</v>
      </c>
      <c r="C79" s="52" t="s">
        <v>201</v>
      </c>
      <c r="D79" s="244"/>
      <c r="E79" s="244"/>
      <c r="F79" s="54" t="str">
        <f t="shared" si="0"/>
        <v>-</v>
      </c>
    </row>
    <row r="80" spans="1:6" ht="24" x14ac:dyDescent="0.2">
      <c r="A80" s="55">
        <v>6393</v>
      </c>
      <c r="B80" s="87" t="s">
        <v>202</v>
      </c>
      <c r="C80" s="52" t="s">
        <v>203</v>
      </c>
      <c r="D80" s="244">
        <v>178511</v>
      </c>
      <c r="E80" s="244">
        <v>321137.8</v>
      </c>
      <c r="F80" s="54">
        <f t="shared" si="0"/>
        <v>179.8980454985967</v>
      </c>
    </row>
    <row r="81" spans="1:6" ht="24" x14ac:dyDescent="0.2">
      <c r="A81" s="55">
        <v>6394</v>
      </c>
      <c r="B81" s="87" t="s">
        <v>204</v>
      </c>
      <c r="C81" s="52" t="s">
        <v>205</v>
      </c>
      <c r="D81" s="244"/>
      <c r="E81" s="244"/>
      <c r="F81" s="54" t="str">
        <f t="shared" si="0"/>
        <v>-</v>
      </c>
    </row>
    <row r="82" spans="1:6" ht="12.75" customHeight="1" x14ac:dyDescent="0.2">
      <c r="A82" s="55">
        <v>64</v>
      </c>
      <c r="B82" s="87" t="s">
        <v>206</v>
      </c>
      <c r="C82" s="52" t="s">
        <v>207</v>
      </c>
      <c r="D82" s="53">
        <f t="shared" ref="D82:E82" si="19">D83+D91+D98</f>
        <v>2</v>
      </c>
      <c r="E82" s="53">
        <f t="shared" si="19"/>
        <v>0.4</v>
      </c>
      <c r="F82" s="54">
        <f t="shared" si="0"/>
        <v>20</v>
      </c>
    </row>
    <row r="83" spans="1:6" ht="12.75" customHeight="1" x14ac:dyDescent="0.2">
      <c r="A83" s="55">
        <v>641</v>
      </c>
      <c r="B83" s="87" t="s">
        <v>208</v>
      </c>
      <c r="C83" s="52" t="s">
        <v>209</v>
      </c>
      <c r="D83" s="53">
        <f t="shared" ref="D83:E83" si="20">SUM(D84:D90)</f>
        <v>2</v>
      </c>
      <c r="E83" s="53">
        <f t="shared" si="20"/>
        <v>0.4</v>
      </c>
      <c r="F83" s="54">
        <f t="shared" si="0"/>
        <v>20</v>
      </c>
    </row>
    <row r="84" spans="1:6" ht="12.75" customHeight="1" x14ac:dyDescent="0.2">
      <c r="A84" s="55">
        <v>6412</v>
      </c>
      <c r="B84" s="87" t="s">
        <v>210</v>
      </c>
      <c r="C84" s="52" t="s">
        <v>211</v>
      </c>
      <c r="D84" s="244"/>
      <c r="E84" s="244"/>
      <c r="F84" s="54" t="str">
        <f t="shared" si="0"/>
        <v>-</v>
      </c>
    </row>
    <row r="85" spans="1:6" ht="12.75" customHeight="1" x14ac:dyDescent="0.2">
      <c r="A85" s="55">
        <v>6413</v>
      </c>
      <c r="B85" s="87" t="s">
        <v>212</v>
      </c>
      <c r="C85" s="52" t="s">
        <v>213</v>
      </c>
      <c r="D85" s="244">
        <v>2</v>
      </c>
      <c r="E85" s="244">
        <v>0.4</v>
      </c>
      <c r="F85" s="54">
        <f t="shared" si="0"/>
        <v>20</v>
      </c>
    </row>
    <row r="86" spans="1:6" ht="12.75" customHeight="1" x14ac:dyDescent="0.2">
      <c r="A86" s="55">
        <v>6414</v>
      </c>
      <c r="B86" s="87" t="s">
        <v>214</v>
      </c>
      <c r="C86" s="52" t="s">
        <v>215</v>
      </c>
      <c r="D86" s="244"/>
      <c r="E86" s="244"/>
      <c r="F86" s="54" t="str">
        <f t="shared" si="0"/>
        <v>-</v>
      </c>
    </row>
    <row r="87" spans="1:6" ht="12.75" customHeight="1" x14ac:dyDescent="0.2">
      <c r="A87" s="55">
        <v>6415</v>
      </c>
      <c r="B87" s="87" t="s">
        <v>216</v>
      </c>
      <c r="C87" s="52" t="s">
        <v>217</v>
      </c>
      <c r="D87" s="244"/>
      <c r="E87" s="244"/>
      <c r="F87" s="54" t="str">
        <f t="shared" si="0"/>
        <v>-</v>
      </c>
    </row>
    <row r="88" spans="1:6" ht="12.75" customHeight="1" x14ac:dyDescent="0.2">
      <c r="A88" s="55">
        <v>6416</v>
      </c>
      <c r="B88" s="87" t="s">
        <v>218</v>
      </c>
      <c r="C88" s="52" t="s">
        <v>219</v>
      </c>
      <c r="D88" s="244"/>
      <c r="E88" s="244"/>
      <c r="F88" s="54" t="str">
        <f t="shared" si="0"/>
        <v>-</v>
      </c>
    </row>
    <row r="89" spans="1:6" ht="24" x14ac:dyDescent="0.2">
      <c r="A89" s="55">
        <v>6417</v>
      </c>
      <c r="B89" s="87" t="s">
        <v>220</v>
      </c>
      <c r="C89" s="52" t="s">
        <v>221</v>
      </c>
      <c r="D89" s="244"/>
      <c r="E89" s="244"/>
      <c r="F89" s="54" t="str">
        <f t="shared" si="0"/>
        <v>-</v>
      </c>
    </row>
    <row r="90" spans="1:6" ht="12.75" customHeight="1" x14ac:dyDescent="0.2">
      <c r="A90" s="55">
        <v>6419</v>
      </c>
      <c r="B90" s="87" t="s">
        <v>222</v>
      </c>
      <c r="C90" s="52" t="s">
        <v>223</v>
      </c>
      <c r="D90" s="244"/>
      <c r="E90" s="244"/>
      <c r="F90" s="54" t="str">
        <f t="shared" si="0"/>
        <v>-</v>
      </c>
    </row>
    <row r="91" spans="1:6" ht="12.75" customHeight="1" x14ac:dyDescent="0.2">
      <c r="A91" s="55">
        <v>642</v>
      </c>
      <c r="B91" s="87" t="s">
        <v>224</v>
      </c>
      <c r="C91" s="52" t="s">
        <v>225</v>
      </c>
      <c r="D91" s="53">
        <f t="shared" ref="D91:E91" si="21">SUM(D92:D97)</f>
        <v>0</v>
      </c>
      <c r="E91" s="53">
        <f t="shared" si="21"/>
        <v>0</v>
      </c>
      <c r="F91" s="54" t="str">
        <f t="shared" si="0"/>
        <v>-</v>
      </c>
    </row>
    <row r="92" spans="1:6" ht="12.75" customHeight="1" x14ac:dyDescent="0.2">
      <c r="A92" s="55">
        <v>6421</v>
      </c>
      <c r="B92" s="87" t="s">
        <v>226</v>
      </c>
      <c r="C92" s="52" t="s">
        <v>227</v>
      </c>
      <c r="D92" s="244"/>
      <c r="E92" s="244"/>
      <c r="F92" s="54" t="str">
        <f t="shared" si="0"/>
        <v>-</v>
      </c>
    </row>
    <row r="93" spans="1:6" ht="12.75" customHeight="1" x14ac:dyDescent="0.2">
      <c r="A93" s="55">
        <v>6422</v>
      </c>
      <c r="B93" s="87" t="s">
        <v>228</v>
      </c>
      <c r="C93" s="52" t="s">
        <v>229</v>
      </c>
      <c r="D93" s="244"/>
      <c r="E93" s="244"/>
      <c r="F93" s="54" t="str">
        <f t="shared" si="0"/>
        <v>-</v>
      </c>
    </row>
    <row r="94" spans="1:6" ht="12.75" customHeight="1" x14ac:dyDescent="0.2">
      <c r="A94" s="55">
        <v>6423</v>
      </c>
      <c r="B94" s="87" t="s">
        <v>230</v>
      </c>
      <c r="C94" s="52" t="s">
        <v>231</v>
      </c>
      <c r="D94" s="244"/>
      <c r="E94" s="244"/>
      <c r="F94" s="54" t="str">
        <f t="shared" si="0"/>
        <v>-</v>
      </c>
    </row>
    <row r="95" spans="1:6" ht="12.75" customHeight="1" x14ac:dyDescent="0.2">
      <c r="A95" s="55">
        <v>6424</v>
      </c>
      <c r="B95" s="87" t="s">
        <v>232</v>
      </c>
      <c r="C95" s="52" t="s">
        <v>233</v>
      </c>
      <c r="D95" s="244"/>
      <c r="E95" s="244"/>
      <c r="F95" s="54" t="str">
        <f t="shared" si="0"/>
        <v>-</v>
      </c>
    </row>
    <row r="96" spans="1:6" ht="12.75" customHeight="1" x14ac:dyDescent="0.2">
      <c r="A96" s="55" t="s">
        <v>234</v>
      </c>
      <c r="B96" s="87" t="s">
        <v>235</v>
      </c>
      <c r="C96" s="52" t="s">
        <v>234</v>
      </c>
      <c r="D96" s="244"/>
      <c r="E96" s="244"/>
      <c r="F96" s="54" t="str">
        <f t="shared" si="0"/>
        <v>-</v>
      </c>
    </row>
    <row r="97" spans="1:6" ht="12.75" customHeight="1" x14ac:dyDescent="0.2">
      <c r="A97" s="55">
        <v>6429</v>
      </c>
      <c r="B97" s="87" t="s">
        <v>236</v>
      </c>
      <c r="C97" s="52" t="s">
        <v>237</v>
      </c>
      <c r="D97" s="244"/>
      <c r="E97" s="244"/>
      <c r="F97" s="54" t="str">
        <f t="shared" si="0"/>
        <v>-</v>
      </c>
    </row>
    <row r="98" spans="1:6" ht="12.75" customHeight="1" x14ac:dyDescent="0.2">
      <c r="A98" s="55">
        <v>643</v>
      </c>
      <c r="B98" s="87" t="s">
        <v>238</v>
      </c>
      <c r="C98" s="52" t="s">
        <v>239</v>
      </c>
      <c r="D98" s="53">
        <f t="shared" ref="D98:E98" si="22">SUM(D99:D105)</f>
        <v>0</v>
      </c>
      <c r="E98" s="53">
        <f t="shared" si="22"/>
        <v>0</v>
      </c>
      <c r="F98" s="54" t="str">
        <f t="shared" si="0"/>
        <v>-</v>
      </c>
    </row>
    <row r="99" spans="1:6" ht="24" x14ac:dyDescent="0.2">
      <c r="A99" s="55">
        <v>6431</v>
      </c>
      <c r="B99" s="87" t="s">
        <v>240</v>
      </c>
      <c r="C99" s="52" t="s">
        <v>241</v>
      </c>
      <c r="D99" s="244"/>
      <c r="E99" s="244"/>
      <c r="F99" s="54" t="str">
        <f t="shared" si="0"/>
        <v>-</v>
      </c>
    </row>
    <row r="100" spans="1:6" ht="24" x14ac:dyDescent="0.2">
      <c r="A100" s="55">
        <v>6432</v>
      </c>
      <c r="B100" s="234" t="s">
        <v>242</v>
      </c>
      <c r="C100" s="52" t="s">
        <v>243</v>
      </c>
      <c r="D100" s="244"/>
      <c r="E100" s="244"/>
      <c r="F100" s="54" t="str">
        <f t="shared" si="0"/>
        <v>-</v>
      </c>
    </row>
    <row r="101" spans="1:6" ht="24" x14ac:dyDescent="0.2">
      <c r="A101" s="55">
        <v>6433</v>
      </c>
      <c r="B101" s="234" t="s">
        <v>244</v>
      </c>
      <c r="C101" s="52" t="s">
        <v>245</v>
      </c>
      <c r="D101" s="244"/>
      <c r="E101" s="244"/>
      <c r="F101" s="54" t="str">
        <f t="shared" si="0"/>
        <v>-</v>
      </c>
    </row>
    <row r="102" spans="1:6" ht="24" x14ac:dyDescent="0.2">
      <c r="A102" s="55">
        <v>6434</v>
      </c>
      <c r="B102" s="87" t="s">
        <v>246</v>
      </c>
      <c r="C102" s="52" t="s">
        <v>247</v>
      </c>
      <c r="D102" s="244"/>
      <c r="E102" s="244"/>
      <c r="F102" s="54" t="str">
        <f t="shared" si="0"/>
        <v>-</v>
      </c>
    </row>
    <row r="103" spans="1:6" ht="24" x14ac:dyDescent="0.2">
      <c r="A103" s="55">
        <v>6435</v>
      </c>
      <c r="B103" s="234" t="s">
        <v>248</v>
      </c>
      <c r="C103" s="52" t="s">
        <v>249</v>
      </c>
      <c r="D103" s="244"/>
      <c r="E103" s="244"/>
      <c r="F103" s="54" t="str">
        <f t="shared" si="0"/>
        <v>-</v>
      </c>
    </row>
    <row r="104" spans="1:6" ht="24" x14ac:dyDescent="0.2">
      <c r="A104" s="55">
        <v>6436</v>
      </c>
      <c r="B104" s="234" t="s">
        <v>250</v>
      </c>
      <c r="C104" s="52" t="s">
        <v>251</v>
      </c>
      <c r="D104" s="244"/>
      <c r="E104" s="244"/>
      <c r="F104" s="54" t="str">
        <f t="shared" si="0"/>
        <v>-</v>
      </c>
    </row>
    <row r="105" spans="1:6" ht="12.75" customHeight="1" x14ac:dyDescent="0.2">
      <c r="A105" s="55">
        <v>6437</v>
      </c>
      <c r="B105" s="87" t="s">
        <v>252</v>
      </c>
      <c r="C105" s="52" t="s">
        <v>253</v>
      </c>
      <c r="D105" s="244"/>
      <c r="E105" s="244"/>
      <c r="F105" s="54" t="str">
        <f t="shared" si="0"/>
        <v>-</v>
      </c>
    </row>
    <row r="106" spans="1:6" ht="24" x14ac:dyDescent="0.2">
      <c r="A106" s="55">
        <v>65</v>
      </c>
      <c r="B106" s="87" t="s">
        <v>254</v>
      </c>
      <c r="C106" s="52" t="s">
        <v>255</v>
      </c>
      <c r="D106" s="53">
        <f t="shared" ref="D106:E106" si="23">D107+D112+D120</f>
        <v>195654</v>
      </c>
      <c r="E106" s="53">
        <f t="shared" si="23"/>
        <v>267061.71000000002</v>
      </c>
      <c r="F106" s="54">
        <f t="shared" si="0"/>
        <v>136.49693336195529</v>
      </c>
    </row>
    <row r="107" spans="1:6" ht="12.75" customHeight="1" x14ac:dyDescent="0.2">
      <c r="A107" s="55">
        <v>651</v>
      </c>
      <c r="B107" s="87" t="s">
        <v>256</v>
      </c>
      <c r="C107" s="52" t="s">
        <v>257</v>
      </c>
      <c r="D107" s="53">
        <f t="shared" ref="D107:E107" si="24">SUM(D108:D111)</f>
        <v>0</v>
      </c>
      <c r="E107" s="53">
        <f t="shared" si="24"/>
        <v>0</v>
      </c>
      <c r="F107" s="54" t="str">
        <f t="shared" si="0"/>
        <v>-</v>
      </c>
    </row>
    <row r="108" spans="1:6" ht="12.75" customHeight="1" x14ac:dyDescent="0.2">
      <c r="A108" s="55">
        <v>6511</v>
      </c>
      <c r="B108" s="87" t="s">
        <v>258</v>
      </c>
      <c r="C108" s="52" t="s">
        <v>259</v>
      </c>
      <c r="D108" s="244"/>
      <c r="E108" s="244"/>
      <c r="F108" s="54" t="str">
        <f t="shared" si="0"/>
        <v>-</v>
      </c>
    </row>
    <row r="109" spans="1:6" ht="12.75" customHeight="1" x14ac:dyDescent="0.2">
      <c r="A109" s="55">
        <v>6512</v>
      </c>
      <c r="B109" s="87" t="s">
        <v>260</v>
      </c>
      <c r="C109" s="52" t="s">
        <v>261</v>
      </c>
      <c r="D109" s="244"/>
      <c r="E109" s="244"/>
      <c r="F109" s="54" t="str">
        <f t="shared" si="0"/>
        <v>-</v>
      </c>
    </row>
    <row r="110" spans="1:6" ht="12.75" customHeight="1" x14ac:dyDescent="0.2">
      <c r="A110" s="55">
        <v>6513</v>
      </c>
      <c r="B110" s="87" t="s">
        <v>262</v>
      </c>
      <c r="C110" s="52" t="s">
        <v>263</v>
      </c>
      <c r="D110" s="244"/>
      <c r="E110" s="244"/>
      <c r="F110" s="54" t="str">
        <f t="shared" si="0"/>
        <v>-</v>
      </c>
    </row>
    <row r="111" spans="1:6" ht="12.75" customHeight="1" x14ac:dyDescent="0.2">
      <c r="A111" s="55">
        <v>6514</v>
      </c>
      <c r="B111" s="87" t="s">
        <v>264</v>
      </c>
      <c r="C111" s="52" t="s">
        <v>265</v>
      </c>
      <c r="D111" s="244"/>
      <c r="E111" s="244"/>
      <c r="F111" s="54" t="str">
        <f t="shared" si="0"/>
        <v>-</v>
      </c>
    </row>
    <row r="112" spans="1:6" ht="12.75" customHeight="1" x14ac:dyDescent="0.2">
      <c r="A112" s="55">
        <v>652</v>
      </c>
      <c r="B112" s="87" t="s">
        <v>266</v>
      </c>
      <c r="C112" s="52" t="s">
        <v>267</v>
      </c>
      <c r="D112" s="53">
        <f t="shared" ref="D112:E112" si="25">SUM(D113:D119)</f>
        <v>195654</v>
      </c>
      <c r="E112" s="53">
        <f t="shared" si="25"/>
        <v>267061.71000000002</v>
      </c>
      <c r="F112" s="54">
        <f t="shared" si="0"/>
        <v>136.49693336195529</v>
      </c>
    </row>
    <row r="113" spans="1:6" ht="12.75" customHeight="1" x14ac:dyDescent="0.2">
      <c r="A113" s="55">
        <v>6521</v>
      </c>
      <c r="B113" s="87" t="s">
        <v>268</v>
      </c>
      <c r="C113" s="52" t="s">
        <v>269</v>
      </c>
      <c r="D113" s="244"/>
      <c r="E113" s="244"/>
      <c r="F113" s="54" t="str">
        <f t="shared" si="0"/>
        <v>-</v>
      </c>
    </row>
    <row r="114" spans="1:6" ht="12.75" customHeight="1" x14ac:dyDescent="0.2">
      <c r="A114" s="55">
        <v>6522</v>
      </c>
      <c r="B114" s="87" t="s">
        <v>270</v>
      </c>
      <c r="C114" s="52" t="s">
        <v>271</v>
      </c>
      <c r="D114" s="244"/>
      <c r="E114" s="244"/>
      <c r="F114" s="54" t="str">
        <f t="shared" si="0"/>
        <v>-</v>
      </c>
    </row>
    <row r="115" spans="1:6" ht="12.75" customHeight="1" x14ac:dyDescent="0.2">
      <c r="A115" s="55">
        <v>6524</v>
      </c>
      <c r="B115" s="87" t="s">
        <v>272</v>
      </c>
      <c r="C115" s="52" t="s">
        <v>273</v>
      </c>
      <c r="D115" s="244"/>
      <c r="E115" s="244"/>
      <c r="F115" s="54" t="str">
        <f t="shared" si="0"/>
        <v>-</v>
      </c>
    </row>
    <row r="116" spans="1:6" ht="12.75" customHeight="1" x14ac:dyDescent="0.2">
      <c r="A116" s="55">
        <v>6525</v>
      </c>
      <c r="B116" s="87" t="s">
        <v>274</v>
      </c>
      <c r="C116" s="52" t="s">
        <v>275</v>
      </c>
      <c r="D116" s="244"/>
      <c r="E116" s="244"/>
      <c r="F116" s="54" t="str">
        <f t="shared" si="0"/>
        <v>-</v>
      </c>
    </row>
    <row r="117" spans="1:6" ht="12.75" customHeight="1" x14ac:dyDescent="0.2">
      <c r="A117" s="55">
        <v>6526</v>
      </c>
      <c r="B117" s="87" t="s">
        <v>276</v>
      </c>
      <c r="C117" s="52" t="s">
        <v>277</v>
      </c>
      <c r="D117" s="244">
        <v>195654</v>
      </c>
      <c r="E117" s="244">
        <v>267061.71000000002</v>
      </c>
      <c r="F117" s="54">
        <f t="shared" si="0"/>
        <v>136.49693336195529</v>
      </c>
    </row>
    <row r="118" spans="1:6" ht="12.75" customHeight="1" x14ac:dyDescent="0.2">
      <c r="A118" s="55">
        <v>6527</v>
      </c>
      <c r="B118" s="87" t="s">
        <v>278</v>
      </c>
      <c r="C118" s="52" t="s">
        <v>279</v>
      </c>
      <c r="D118" s="244"/>
      <c r="E118" s="244"/>
      <c r="F118" s="54" t="str">
        <f t="shared" si="0"/>
        <v>-</v>
      </c>
    </row>
    <row r="119" spans="1:6" ht="24" x14ac:dyDescent="0.2">
      <c r="A119" s="55" t="s">
        <v>280</v>
      </c>
      <c r="B119" s="234" t="s">
        <v>281</v>
      </c>
      <c r="C119" s="52" t="s">
        <v>280</v>
      </c>
      <c r="D119" s="244"/>
      <c r="E119" s="244"/>
      <c r="F119" s="54" t="str">
        <f t="shared" si="0"/>
        <v>-</v>
      </c>
    </row>
    <row r="120" spans="1:6" ht="12.75" customHeight="1" x14ac:dyDescent="0.2">
      <c r="A120" s="55">
        <v>653</v>
      </c>
      <c r="B120" s="87" t="s">
        <v>282</v>
      </c>
      <c r="C120" s="52" t="s">
        <v>283</v>
      </c>
      <c r="D120" s="53">
        <f t="shared" ref="D120:E120" si="26">SUM(D121:D123)</f>
        <v>0</v>
      </c>
      <c r="E120" s="53">
        <f t="shared" si="26"/>
        <v>0</v>
      </c>
      <c r="F120" s="54" t="str">
        <f t="shared" si="0"/>
        <v>-</v>
      </c>
    </row>
    <row r="121" spans="1:6" ht="12.75" customHeight="1" x14ac:dyDescent="0.2">
      <c r="A121" s="55">
        <v>6531</v>
      </c>
      <c r="B121" s="87" t="s">
        <v>284</v>
      </c>
      <c r="C121" s="52" t="s">
        <v>285</v>
      </c>
      <c r="D121" s="244"/>
      <c r="E121" s="244"/>
      <c r="F121" s="54" t="str">
        <f t="shared" si="0"/>
        <v>-</v>
      </c>
    </row>
    <row r="122" spans="1:6" ht="12.75" customHeight="1" x14ac:dyDescent="0.2">
      <c r="A122" s="55">
        <v>6532</v>
      </c>
      <c r="B122" s="87" t="s">
        <v>286</v>
      </c>
      <c r="C122" s="52" t="s">
        <v>287</v>
      </c>
      <c r="D122" s="244"/>
      <c r="E122" s="244"/>
      <c r="F122" s="54" t="str">
        <f t="shared" si="0"/>
        <v>-</v>
      </c>
    </row>
    <row r="123" spans="1:6" ht="12.75" customHeight="1" x14ac:dyDescent="0.2">
      <c r="A123" s="55">
        <v>6533</v>
      </c>
      <c r="B123" s="87" t="s">
        <v>288</v>
      </c>
      <c r="C123" s="52" t="s">
        <v>289</v>
      </c>
      <c r="D123" s="244"/>
      <c r="E123" s="244"/>
      <c r="F123" s="54" t="str">
        <f t="shared" si="0"/>
        <v>-</v>
      </c>
    </row>
    <row r="124" spans="1:6" ht="24" x14ac:dyDescent="0.2">
      <c r="A124" s="55">
        <v>66</v>
      </c>
      <c r="B124" s="233" t="s">
        <v>290</v>
      </c>
      <c r="C124" s="52" t="s">
        <v>291</v>
      </c>
      <c r="D124" s="53">
        <f t="shared" ref="D124:E124" si="27">D125+D128</f>
        <v>44023</v>
      </c>
      <c r="E124" s="53">
        <f t="shared" si="27"/>
        <v>24143.550000000003</v>
      </c>
      <c r="F124" s="54">
        <f t="shared" si="0"/>
        <v>54.843036594507424</v>
      </c>
    </row>
    <row r="125" spans="1:6" ht="12.75" customHeight="1" x14ac:dyDescent="0.2">
      <c r="A125" s="55">
        <v>661</v>
      </c>
      <c r="B125" s="88" t="s">
        <v>292</v>
      </c>
      <c r="C125" s="52" t="s">
        <v>293</v>
      </c>
      <c r="D125" s="53">
        <f t="shared" ref="D125:E125" si="28">SUM(D126:D127)</f>
        <v>39158</v>
      </c>
      <c r="E125" s="53">
        <f t="shared" si="28"/>
        <v>20026.45</v>
      </c>
      <c r="F125" s="54">
        <f t="shared" si="0"/>
        <v>51.142678379896836</v>
      </c>
    </row>
    <row r="126" spans="1:6" ht="12.75" customHeight="1" x14ac:dyDescent="0.2">
      <c r="A126" s="55">
        <v>6614</v>
      </c>
      <c r="B126" s="88" t="s">
        <v>294</v>
      </c>
      <c r="C126" s="52" t="s">
        <v>295</v>
      </c>
      <c r="D126" s="244">
        <v>23000</v>
      </c>
      <c r="E126" s="244"/>
      <c r="F126" s="54">
        <f t="shared" si="0"/>
        <v>0</v>
      </c>
    </row>
    <row r="127" spans="1:6" ht="12.75" customHeight="1" x14ac:dyDescent="0.2">
      <c r="A127" s="55">
        <v>6615</v>
      </c>
      <c r="B127" s="88" t="s">
        <v>296</v>
      </c>
      <c r="C127" s="52" t="s">
        <v>297</v>
      </c>
      <c r="D127" s="244">
        <v>16158</v>
      </c>
      <c r="E127" s="244">
        <v>20026.45</v>
      </c>
      <c r="F127" s="54">
        <f t="shared" si="0"/>
        <v>123.94139126129471</v>
      </c>
    </row>
    <row r="128" spans="1:6" ht="24" x14ac:dyDescent="0.2">
      <c r="A128" s="55">
        <v>663</v>
      </c>
      <c r="B128" s="233" t="s">
        <v>298</v>
      </c>
      <c r="C128" s="52" t="s">
        <v>299</v>
      </c>
      <c r="D128" s="53">
        <f t="shared" ref="D128:E128" si="29">SUM(D129:D132)</f>
        <v>4865</v>
      </c>
      <c r="E128" s="53">
        <f t="shared" si="29"/>
        <v>4117.1000000000004</v>
      </c>
      <c r="F128" s="54">
        <f t="shared" si="0"/>
        <v>84.626927029804733</v>
      </c>
    </row>
    <row r="129" spans="1:6" ht="12.75" customHeight="1" x14ac:dyDescent="0.2">
      <c r="A129" s="55">
        <v>6631</v>
      </c>
      <c r="B129" s="88" t="s">
        <v>300</v>
      </c>
      <c r="C129" s="52" t="s">
        <v>301</v>
      </c>
      <c r="D129" s="244">
        <v>4865</v>
      </c>
      <c r="E129" s="244">
        <v>4117.1000000000004</v>
      </c>
      <c r="F129" s="54">
        <f t="shared" si="0"/>
        <v>84.626927029804733</v>
      </c>
    </row>
    <row r="130" spans="1:6" ht="12.75" customHeight="1" x14ac:dyDescent="0.2">
      <c r="A130" s="55">
        <v>6632</v>
      </c>
      <c r="B130" s="234" t="s">
        <v>302</v>
      </c>
      <c r="C130" s="52" t="s">
        <v>303</v>
      </c>
      <c r="D130" s="244"/>
      <c r="E130" s="244"/>
      <c r="F130" s="54" t="str">
        <f t="shared" si="0"/>
        <v>-</v>
      </c>
    </row>
    <row r="131" spans="1:6" ht="24" x14ac:dyDescent="0.2">
      <c r="A131" s="55" t="s">
        <v>304</v>
      </c>
      <c r="B131" s="234" t="s">
        <v>305</v>
      </c>
      <c r="C131" s="56" t="s">
        <v>304</v>
      </c>
      <c r="D131" s="244"/>
      <c r="E131" s="244"/>
      <c r="F131" s="54" t="str">
        <f t="shared" si="0"/>
        <v>-</v>
      </c>
    </row>
    <row r="132" spans="1:6" ht="24" x14ac:dyDescent="0.2">
      <c r="A132" s="55" t="s">
        <v>306</v>
      </c>
      <c r="B132" s="234" t="s">
        <v>307</v>
      </c>
      <c r="C132" s="56" t="s">
        <v>306</v>
      </c>
      <c r="D132" s="244"/>
      <c r="E132" s="244"/>
      <c r="F132" s="54" t="str">
        <f>IF(D132&lt;&gt;0,IF(E132/D132&gt;=100,"&gt;&gt;100",E132/D132*100),"-")</f>
        <v>-</v>
      </c>
    </row>
    <row r="133" spans="1:6" ht="24" x14ac:dyDescent="0.2">
      <c r="A133" s="55">
        <v>67</v>
      </c>
      <c r="B133" s="234" t="s">
        <v>308</v>
      </c>
      <c r="C133" s="52" t="s">
        <v>309</v>
      </c>
      <c r="D133" s="53">
        <f t="shared" ref="D133:E133" si="30">D134+D138</f>
        <v>2758559</v>
      </c>
      <c r="E133" s="53">
        <f t="shared" si="30"/>
        <v>3111749.84</v>
      </c>
      <c r="F133" s="54">
        <f t="shared" ref="F133:F223" si="31">IF(D133&lt;&gt;0,IF(E133/D133&gt;=100,"&gt;&gt;100",E133/D133*100),"-")</f>
        <v>112.80345426724605</v>
      </c>
    </row>
    <row r="134" spans="1:6" ht="24" x14ac:dyDescent="0.2">
      <c r="A134" s="55">
        <v>671</v>
      </c>
      <c r="B134" s="234" t="s">
        <v>310</v>
      </c>
      <c r="C134" s="52" t="s">
        <v>311</v>
      </c>
      <c r="D134" s="53">
        <f t="shared" ref="D134:E134" si="32">SUM(D135:D137)</f>
        <v>2758559</v>
      </c>
      <c r="E134" s="53">
        <f t="shared" si="32"/>
        <v>3111749.84</v>
      </c>
      <c r="F134" s="54">
        <f t="shared" si="31"/>
        <v>112.80345426724605</v>
      </c>
    </row>
    <row r="135" spans="1:6" ht="12.75" customHeight="1" x14ac:dyDescent="0.2">
      <c r="A135" s="55">
        <v>6711</v>
      </c>
      <c r="B135" s="87" t="s">
        <v>312</v>
      </c>
      <c r="C135" s="52" t="s">
        <v>313</v>
      </c>
      <c r="D135" s="244">
        <v>2543664</v>
      </c>
      <c r="E135" s="244">
        <v>3101249.84</v>
      </c>
      <c r="F135" s="54">
        <f t="shared" si="31"/>
        <v>121.9205775605583</v>
      </c>
    </row>
    <row r="136" spans="1:6" ht="24" x14ac:dyDescent="0.2">
      <c r="A136" s="55">
        <v>6712</v>
      </c>
      <c r="B136" s="234" t="s">
        <v>314</v>
      </c>
      <c r="C136" s="52" t="s">
        <v>315</v>
      </c>
      <c r="D136" s="244">
        <v>214895</v>
      </c>
      <c r="E136" s="244">
        <v>10500</v>
      </c>
      <c r="F136" s="54">
        <f t="shared" si="31"/>
        <v>4.8861071686172322</v>
      </c>
    </row>
    <row r="137" spans="1:6" ht="24" x14ac:dyDescent="0.2">
      <c r="A137" s="55" t="s">
        <v>316</v>
      </c>
      <c r="B137" s="87" t="s">
        <v>317</v>
      </c>
      <c r="C137" s="52" t="s">
        <v>316</v>
      </c>
      <c r="D137" s="244"/>
      <c r="E137" s="244"/>
      <c r="F137" s="54" t="str">
        <f t="shared" si="31"/>
        <v>-</v>
      </c>
    </row>
    <row r="138" spans="1:6" ht="12.75" customHeight="1" x14ac:dyDescent="0.2">
      <c r="A138" s="55" t="s">
        <v>318</v>
      </c>
      <c r="B138" s="87" t="s">
        <v>319</v>
      </c>
      <c r="C138" s="52" t="s">
        <v>318</v>
      </c>
      <c r="D138" s="244"/>
      <c r="E138" s="244"/>
      <c r="F138" s="54" t="str">
        <f t="shared" si="31"/>
        <v>-</v>
      </c>
    </row>
    <row r="139" spans="1:6" ht="12.75" customHeight="1" x14ac:dyDescent="0.2">
      <c r="A139" s="55">
        <v>68</v>
      </c>
      <c r="B139" s="87" t="s">
        <v>320</v>
      </c>
      <c r="C139" s="52" t="s">
        <v>321</v>
      </c>
      <c r="D139" s="53">
        <f t="shared" ref="D139:E139" si="33">D140+D150</f>
        <v>0</v>
      </c>
      <c r="E139" s="53">
        <f t="shared" si="33"/>
        <v>0</v>
      </c>
      <c r="F139" s="54" t="str">
        <f t="shared" si="31"/>
        <v>-</v>
      </c>
    </row>
    <row r="140" spans="1:6" ht="12.75" customHeight="1" x14ac:dyDescent="0.2">
      <c r="A140" s="55">
        <v>681</v>
      </c>
      <c r="B140" s="87" t="s">
        <v>322</v>
      </c>
      <c r="C140" s="52" t="s">
        <v>323</v>
      </c>
      <c r="D140" s="53">
        <f t="shared" ref="D140:E140" si="34">SUM(D141:D149)</f>
        <v>0</v>
      </c>
      <c r="E140" s="53">
        <f t="shared" si="34"/>
        <v>0</v>
      </c>
      <c r="F140" s="54" t="str">
        <f t="shared" si="31"/>
        <v>-</v>
      </c>
    </row>
    <row r="141" spans="1:6" ht="12.75" customHeight="1" x14ac:dyDescent="0.2">
      <c r="A141" s="55">
        <v>6811</v>
      </c>
      <c r="B141" s="87" t="s">
        <v>324</v>
      </c>
      <c r="C141" s="52" t="s">
        <v>325</v>
      </c>
      <c r="D141" s="244"/>
      <c r="E141" s="244"/>
      <c r="F141" s="54" t="str">
        <f t="shared" si="31"/>
        <v>-</v>
      </c>
    </row>
    <row r="142" spans="1:6" ht="12.75" customHeight="1" x14ac:dyDescent="0.2">
      <c r="A142" s="55">
        <v>6812</v>
      </c>
      <c r="B142" s="87" t="s">
        <v>326</v>
      </c>
      <c r="C142" s="52" t="s">
        <v>327</v>
      </c>
      <c r="D142" s="244"/>
      <c r="E142" s="244"/>
      <c r="F142" s="54" t="str">
        <f t="shared" si="31"/>
        <v>-</v>
      </c>
    </row>
    <row r="143" spans="1:6" ht="12.75" customHeight="1" x14ac:dyDescent="0.2">
      <c r="A143" s="55">
        <v>6813</v>
      </c>
      <c r="B143" s="87" t="s">
        <v>328</v>
      </c>
      <c r="C143" s="52" t="s">
        <v>329</v>
      </c>
      <c r="D143" s="244"/>
      <c r="E143" s="244"/>
      <c r="F143" s="54" t="str">
        <f t="shared" si="31"/>
        <v>-</v>
      </c>
    </row>
    <row r="144" spans="1:6" ht="12.75" customHeight="1" x14ac:dyDescent="0.2">
      <c r="A144" s="55">
        <v>6814</v>
      </c>
      <c r="B144" s="87" t="s">
        <v>330</v>
      </c>
      <c r="C144" s="52" t="s">
        <v>331</v>
      </c>
      <c r="D144" s="244"/>
      <c r="E144" s="244"/>
      <c r="F144" s="54" t="str">
        <f t="shared" si="31"/>
        <v>-</v>
      </c>
    </row>
    <row r="145" spans="1:6" ht="12.75" customHeight="1" x14ac:dyDescent="0.2">
      <c r="A145" s="55">
        <v>6815</v>
      </c>
      <c r="B145" s="87" t="s">
        <v>332</v>
      </c>
      <c r="C145" s="52" t="s">
        <v>333</v>
      </c>
      <c r="D145" s="244"/>
      <c r="E145" s="244"/>
      <c r="F145" s="54" t="str">
        <f t="shared" si="31"/>
        <v>-</v>
      </c>
    </row>
    <row r="146" spans="1:6" ht="12.75" customHeight="1" x14ac:dyDescent="0.2">
      <c r="A146" s="55">
        <v>6816</v>
      </c>
      <c r="B146" s="87" t="s">
        <v>334</v>
      </c>
      <c r="C146" s="52" t="s">
        <v>335</v>
      </c>
      <c r="D146" s="244"/>
      <c r="E146" s="244"/>
      <c r="F146" s="54" t="str">
        <f t="shared" si="31"/>
        <v>-</v>
      </c>
    </row>
    <row r="147" spans="1:6" ht="12.75" customHeight="1" x14ac:dyDescent="0.2">
      <c r="A147" s="55">
        <v>6817</v>
      </c>
      <c r="B147" s="87" t="s">
        <v>336</v>
      </c>
      <c r="C147" s="52" t="s">
        <v>337</v>
      </c>
      <c r="D147" s="244"/>
      <c r="E147" s="244"/>
      <c r="F147" s="54" t="str">
        <f t="shared" si="31"/>
        <v>-</v>
      </c>
    </row>
    <row r="148" spans="1:6" ht="12.75" customHeight="1" x14ac:dyDescent="0.2">
      <c r="A148" s="55">
        <v>6818</v>
      </c>
      <c r="B148" s="87" t="s">
        <v>338</v>
      </c>
      <c r="C148" s="52" t="s">
        <v>339</v>
      </c>
      <c r="D148" s="244"/>
      <c r="E148" s="244"/>
      <c r="F148" s="54" t="str">
        <f t="shared" si="31"/>
        <v>-</v>
      </c>
    </row>
    <row r="149" spans="1:6" ht="12.75" customHeight="1" x14ac:dyDescent="0.2">
      <c r="A149" s="55">
        <v>6819</v>
      </c>
      <c r="B149" s="87" t="s">
        <v>340</v>
      </c>
      <c r="C149" s="52" t="s">
        <v>341</v>
      </c>
      <c r="D149" s="244"/>
      <c r="E149" s="244"/>
      <c r="F149" s="54" t="str">
        <f t="shared" si="31"/>
        <v>-</v>
      </c>
    </row>
    <row r="150" spans="1:6" ht="12.75" customHeight="1" x14ac:dyDescent="0.2">
      <c r="A150" s="55">
        <v>683</v>
      </c>
      <c r="B150" s="87" t="s">
        <v>342</v>
      </c>
      <c r="C150" s="52" t="s">
        <v>343</v>
      </c>
      <c r="D150" s="244"/>
      <c r="E150" s="244"/>
      <c r="F150" s="54" t="str">
        <f t="shared" si="31"/>
        <v>-</v>
      </c>
    </row>
    <row r="151" spans="1:6" ht="12.75" customHeight="1" x14ac:dyDescent="0.2">
      <c r="A151" s="55">
        <v>3</v>
      </c>
      <c r="B151" s="87" t="s">
        <v>344</v>
      </c>
      <c r="C151" s="52" t="s">
        <v>52</v>
      </c>
      <c r="D151" s="53">
        <f t="shared" ref="D151:E151" si="35">D152+D163+D196+D215+D224+D252+D263</f>
        <v>17832637</v>
      </c>
      <c r="E151" s="53">
        <f t="shared" si="35"/>
        <v>19639624.290000003</v>
      </c>
      <c r="F151" s="54">
        <f t="shared" si="31"/>
        <v>110.13303467120427</v>
      </c>
    </row>
    <row r="152" spans="1:6" ht="12.75" customHeight="1" x14ac:dyDescent="0.2">
      <c r="A152" s="55">
        <v>31</v>
      </c>
      <c r="B152" s="87" t="s">
        <v>345</v>
      </c>
      <c r="C152" s="52" t="s">
        <v>346</v>
      </c>
      <c r="D152" s="53">
        <f t="shared" ref="D152:E152" si="36">D153+D158+D159</f>
        <v>14850865</v>
      </c>
      <c r="E152" s="53">
        <f t="shared" si="36"/>
        <v>15870189.549999999</v>
      </c>
      <c r="F152" s="54">
        <f t="shared" si="31"/>
        <v>106.86373857684384</v>
      </c>
    </row>
    <row r="153" spans="1:6" ht="12.75" customHeight="1" x14ac:dyDescent="0.2">
      <c r="A153" s="55">
        <v>311</v>
      </c>
      <c r="B153" s="87" t="s">
        <v>347</v>
      </c>
      <c r="C153" s="52" t="s">
        <v>348</v>
      </c>
      <c r="D153" s="53">
        <f t="shared" ref="D153:E153" si="37">SUM(D154:D157)</f>
        <v>12259618</v>
      </c>
      <c r="E153" s="53">
        <f t="shared" si="37"/>
        <v>13101608.529999999</v>
      </c>
      <c r="F153" s="54">
        <f t="shared" si="31"/>
        <v>106.86799972070908</v>
      </c>
    </row>
    <row r="154" spans="1:6" ht="12.75" customHeight="1" x14ac:dyDescent="0.2">
      <c r="A154" s="55">
        <v>3111</v>
      </c>
      <c r="B154" s="87" t="s">
        <v>349</v>
      </c>
      <c r="C154" s="52" t="s">
        <v>350</v>
      </c>
      <c r="D154" s="244">
        <v>12066996</v>
      </c>
      <c r="E154" s="244">
        <v>13101608.529999999</v>
      </c>
      <c r="F154" s="54">
        <f t="shared" si="31"/>
        <v>108.57390298297935</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c r="E156" s="244"/>
      <c r="F156" s="54" t="str">
        <f t="shared" si="31"/>
        <v>-</v>
      </c>
    </row>
    <row r="157" spans="1:6" ht="12.75" customHeight="1" x14ac:dyDescent="0.2">
      <c r="A157" s="55">
        <v>3114</v>
      </c>
      <c r="B157" s="87" t="s">
        <v>355</v>
      </c>
      <c r="C157" s="52" t="s">
        <v>356</v>
      </c>
      <c r="D157" s="244">
        <v>192622</v>
      </c>
      <c r="E157" s="244"/>
      <c r="F157" s="54">
        <f t="shared" si="31"/>
        <v>0</v>
      </c>
    </row>
    <row r="158" spans="1:6" ht="12.75" customHeight="1" x14ac:dyDescent="0.2">
      <c r="A158" s="55">
        <v>312</v>
      </c>
      <c r="B158" s="87" t="s">
        <v>357</v>
      </c>
      <c r="C158" s="52" t="s">
        <v>358</v>
      </c>
      <c r="D158" s="244">
        <v>568410</v>
      </c>
      <c r="E158" s="244">
        <v>662397.18999999994</v>
      </c>
      <c r="F158" s="54">
        <f t="shared" si="31"/>
        <v>116.53510494185535</v>
      </c>
    </row>
    <row r="159" spans="1:6" ht="12.75" customHeight="1" x14ac:dyDescent="0.2">
      <c r="A159" s="55">
        <v>313</v>
      </c>
      <c r="B159" s="87" t="s">
        <v>359</v>
      </c>
      <c r="C159" s="52" t="s">
        <v>360</v>
      </c>
      <c r="D159" s="53">
        <f t="shared" ref="D159:E159" si="38">SUM(D160:D162)</f>
        <v>2022837</v>
      </c>
      <c r="E159" s="53">
        <f t="shared" si="38"/>
        <v>2106183.83</v>
      </c>
      <c r="F159" s="54">
        <f t="shared" si="31"/>
        <v>104.12029392383076</v>
      </c>
    </row>
    <row r="160" spans="1:6" ht="12.75" customHeight="1" x14ac:dyDescent="0.2">
      <c r="A160" s="55">
        <v>3131</v>
      </c>
      <c r="B160" s="87" t="s">
        <v>138</v>
      </c>
      <c r="C160" s="52" t="s">
        <v>361</v>
      </c>
      <c r="D160" s="244"/>
      <c r="E160" s="244"/>
      <c r="F160" s="54" t="str">
        <f t="shared" si="31"/>
        <v>-</v>
      </c>
    </row>
    <row r="161" spans="1:6" ht="12.75" customHeight="1" x14ac:dyDescent="0.2">
      <c r="A161" s="55">
        <v>3132</v>
      </c>
      <c r="B161" s="87" t="s">
        <v>362</v>
      </c>
      <c r="C161" s="52" t="s">
        <v>363</v>
      </c>
      <c r="D161" s="244">
        <v>2022837</v>
      </c>
      <c r="E161" s="244">
        <v>2106183.83</v>
      </c>
      <c r="F161" s="54">
        <f t="shared" si="31"/>
        <v>104.12029392383076</v>
      </c>
    </row>
    <row r="162" spans="1:6" ht="12.75" customHeight="1" x14ac:dyDescent="0.2">
      <c r="A162" s="55">
        <v>3133</v>
      </c>
      <c r="B162" s="87" t="s">
        <v>364</v>
      </c>
      <c r="C162" s="52" t="s">
        <v>365</v>
      </c>
      <c r="D162" s="244"/>
      <c r="E162" s="244"/>
      <c r="F162" s="54" t="str">
        <f t="shared" si="31"/>
        <v>-</v>
      </c>
    </row>
    <row r="163" spans="1:6" ht="12.75" customHeight="1" x14ac:dyDescent="0.2">
      <c r="A163" s="55">
        <v>32</v>
      </c>
      <c r="B163" s="87" t="s">
        <v>366</v>
      </c>
      <c r="C163" s="52" t="s">
        <v>367</v>
      </c>
      <c r="D163" s="53">
        <f t="shared" ref="D163:E163" si="39">D164+D169+D177+D187+D188</f>
        <v>2147483</v>
      </c>
      <c r="E163" s="53">
        <f t="shared" si="39"/>
        <v>2696017.45</v>
      </c>
      <c r="F163" s="54">
        <f t="shared" si="31"/>
        <v>125.54313351956688</v>
      </c>
    </row>
    <row r="164" spans="1:6" ht="12.75" customHeight="1" x14ac:dyDescent="0.2">
      <c r="A164" s="55">
        <v>321</v>
      </c>
      <c r="B164" s="87" t="s">
        <v>368</v>
      </c>
      <c r="C164" s="52" t="s">
        <v>369</v>
      </c>
      <c r="D164" s="53">
        <f t="shared" ref="D164:E164" si="40">SUM(D165:D168)</f>
        <v>350807</v>
      </c>
      <c r="E164" s="53">
        <f t="shared" si="40"/>
        <v>433811.08</v>
      </c>
      <c r="F164" s="54">
        <f t="shared" si="31"/>
        <v>123.66089616227727</v>
      </c>
    </row>
    <row r="165" spans="1:6" ht="12.75" customHeight="1" x14ac:dyDescent="0.2">
      <c r="A165" s="55">
        <v>3211</v>
      </c>
      <c r="B165" s="87" t="s">
        <v>370</v>
      </c>
      <c r="C165" s="52" t="s">
        <v>371</v>
      </c>
      <c r="D165" s="244">
        <v>10560</v>
      </c>
      <c r="E165" s="244">
        <v>24758.01</v>
      </c>
      <c r="F165" s="54">
        <f t="shared" si="31"/>
        <v>234.45085227272725</v>
      </c>
    </row>
    <row r="166" spans="1:6" ht="12.75" customHeight="1" x14ac:dyDescent="0.2">
      <c r="A166" s="55">
        <v>3212</v>
      </c>
      <c r="B166" s="87" t="s">
        <v>372</v>
      </c>
      <c r="C166" s="52" t="s">
        <v>373</v>
      </c>
      <c r="D166" s="244">
        <v>338047</v>
      </c>
      <c r="E166" s="244">
        <v>406003.07</v>
      </c>
      <c r="F166" s="54">
        <f t="shared" si="31"/>
        <v>120.10255082873091</v>
      </c>
    </row>
    <row r="167" spans="1:6" ht="12.75" customHeight="1" x14ac:dyDescent="0.2">
      <c r="A167" s="55">
        <v>3213</v>
      </c>
      <c r="B167" s="87" t="s">
        <v>374</v>
      </c>
      <c r="C167" s="52" t="s">
        <v>375</v>
      </c>
      <c r="D167" s="244">
        <v>2200</v>
      </c>
      <c r="E167" s="244">
        <v>3050</v>
      </c>
      <c r="F167" s="54">
        <f t="shared" si="31"/>
        <v>138.63636363636365</v>
      </c>
    </row>
    <row r="168" spans="1:6" ht="12.75" customHeight="1" x14ac:dyDescent="0.2">
      <c r="A168" s="55">
        <v>3214</v>
      </c>
      <c r="B168" s="87" t="s">
        <v>376</v>
      </c>
      <c r="C168" s="52" t="s">
        <v>377</v>
      </c>
      <c r="D168" s="244"/>
      <c r="E168" s="244"/>
      <c r="F168" s="54" t="str">
        <f t="shared" si="31"/>
        <v>-</v>
      </c>
    </row>
    <row r="169" spans="1:6" ht="12.75" customHeight="1" x14ac:dyDescent="0.2">
      <c r="A169" s="55">
        <v>322</v>
      </c>
      <c r="B169" s="87" t="s">
        <v>378</v>
      </c>
      <c r="C169" s="52" t="s">
        <v>379</v>
      </c>
      <c r="D169" s="53">
        <f t="shared" ref="D169:E169" si="41">SUM(D170:D176)</f>
        <v>1215218</v>
      </c>
      <c r="E169" s="53">
        <f t="shared" si="41"/>
        <v>1683056.21</v>
      </c>
      <c r="F169" s="54">
        <f t="shared" si="31"/>
        <v>138.49829495613133</v>
      </c>
    </row>
    <row r="170" spans="1:6" ht="12.75" customHeight="1" x14ac:dyDescent="0.2">
      <c r="A170" s="55">
        <v>3221</v>
      </c>
      <c r="B170" s="87" t="s">
        <v>380</v>
      </c>
      <c r="C170" s="52" t="s">
        <v>381</v>
      </c>
      <c r="D170" s="244">
        <v>126483</v>
      </c>
      <c r="E170" s="244">
        <v>121290.01</v>
      </c>
      <c r="F170" s="54">
        <f t="shared" si="31"/>
        <v>95.8943178134611</v>
      </c>
    </row>
    <row r="171" spans="1:6" ht="12.75" customHeight="1" x14ac:dyDescent="0.2">
      <c r="A171" s="55">
        <v>3222</v>
      </c>
      <c r="B171" s="87" t="s">
        <v>382</v>
      </c>
      <c r="C171" s="52" t="s">
        <v>383</v>
      </c>
      <c r="D171" s="244">
        <v>265163</v>
      </c>
      <c r="E171" s="244">
        <v>414120.33</v>
      </c>
      <c r="F171" s="54">
        <f t="shared" si="31"/>
        <v>156.17575981566057</v>
      </c>
    </row>
    <row r="172" spans="1:6" ht="12.75" customHeight="1" x14ac:dyDescent="0.2">
      <c r="A172" s="55">
        <v>3223</v>
      </c>
      <c r="B172" s="87" t="s">
        <v>384</v>
      </c>
      <c r="C172" s="52" t="s">
        <v>385</v>
      </c>
      <c r="D172" s="244">
        <v>701712</v>
      </c>
      <c r="E172" s="244">
        <v>1101512.8600000001</v>
      </c>
      <c r="F172" s="54">
        <f t="shared" si="31"/>
        <v>156.97506384385619</v>
      </c>
    </row>
    <row r="173" spans="1:6" ht="12.75" customHeight="1" x14ac:dyDescent="0.2">
      <c r="A173" s="55">
        <v>3224</v>
      </c>
      <c r="B173" s="87" t="s">
        <v>386</v>
      </c>
      <c r="C173" s="52" t="s">
        <v>387</v>
      </c>
      <c r="D173" s="244">
        <v>72451</v>
      </c>
      <c r="E173" s="244">
        <v>30560.2</v>
      </c>
      <c r="F173" s="54">
        <f t="shared" si="31"/>
        <v>42.18050820554582</v>
      </c>
    </row>
    <row r="174" spans="1:6" ht="12.75" customHeight="1" x14ac:dyDescent="0.2">
      <c r="A174" s="55">
        <v>3225</v>
      </c>
      <c r="B174" s="87" t="s">
        <v>388</v>
      </c>
      <c r="C174" s="52" t="s">
        <v>389</v>
      </c>
      <c r="D174" s="244">
        <v>35923</v>
      </c>
      <c r="E174" s="244">
        <v>9648.3799999999992</v>
      </c>
      <c r="F174" s="54">
        <f t="shared" si="31"/>
        <v>26.858502908999803</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v>13486</v>
      </c>
      <c r="E176" s="244">
        <v>5924.43</v>
      </c>
      <c r="F176" s="54">
        <f t="shared" si="31"/>
        <v>43.930223935933569</v>
      </c>
    </row>
    <row r="177" spans="1:6" ht="12.75" customHeight="1" x14ac:dyDescent="0.2">
      <c r="A177" s="55">
        <v>323</v>
      </c>
      <c r="B177" s="87" t="s">
        <v>394</v>
      </c>
      <c r="C177" s="52" t="s">
        <v>395</v>
      </c>
      <c r="D177" s="53">
        <f t="shared" ref="D177:E177" si="42">SUM(D178:D186)</f>
        <v>514463</v>
      </c>
      <c r="E177" s="53">
        <f t="shared" si="42"/>
        <v>519580.39</v>
      </c>
      <c r="F177" s="54">
        <f t="shared" si="31"/>
        <v>100.99470515858285</v>
      </c>
    </row>
    <row r="178" spans="1:6" ht="12.75" customHeight="1" x14ac:dyDescent="0.2">
      <c r="A178" s="55">
        <v>3231</v>
      </c>
      <c r="B178" s="87" t="s">
        <v>396</v>
      </c>
      <c r="C178" s="52" t="s">
        <v>397</v>
      </c>
      <c r="D178" s="244">
        <v>56384</v>
      </c>
      <c r="E178" s="244">
        <v>59280.84</v>
      </c>
      <c r="F178" s="54">
        <f t="shared" si="31"/>
        <v>105.13769863791144</v>
      </c>
    </row>
    <row r="179" spans="1:6" ht="12.75" customHeight="1" x14ac:dyDescent="0.2">
      <c r="A179" s="55">
        <v>3232</v>
      </c>
      <c r="B179" s="87" t="s">
        <v>398</v>
      </c>
      <c r="C179" s="52" t="s">
        <v>399</v>
      </c>
      <c r="D179" s="244">
        <v>174435</v>
      </c>
      <c r="E179" s="244">
        <v>158510.63</v>
      </c>
      <c r="F179" s="54">
        <f t="shared" si="31"/>
        <v>90.870886003382353</v>
      </c>
    </row>
    <row r="180" spans="1:6" ht="12.75" customHeight="1" x14ac:dyDescent="0.2">
      <c r="A180" s="55">
        <v>3233</v>
      </c>
      <c r="B180" s="87" t="s">
        <v>400</v>
      </c>
      <c r="C180" s="52" t="s">
        <v>401</v>
      </c>
      <c r="D180" s="244">
        <v>1920</v>
      </c>
      <c r="E180" s="244">
        <v>9293</v>
      </c>
      <c r="F180" s="54">
        <f t="shared" si="31"/>
        <v>484.01041666666663</v>
      </c>
    </row>
    <row r="181" spans="1:6" ht="12.75" customHeight="1" x14ac:dyDescent="0.2">
      <c r="A181" s="55">
        <v>3234</v>
      </c>
      <c r="B181" s="87" t="s">
        <v>402</v>
      </c>
      <c r="C181" s="52" t="s">
        <v>403</v>
      </c>
      <c r="D181" s="244">
        <v>111967</v>
      </c>
      <c r="E181" s="244">
        <v>110947.46</v>
      </c>
      <c r="F181" s="54">
        <f t="shared" si="31"/>
        <v>99.089428135075522</v>
      </c>
    </row>
    <row r="182" spans="1:6" ht="12.75" customHeight="1" x14ac:dyDescent="0.2">
      <c r="A182" s="55">
        <v>3235</v>
      </c>
      <c r="B182" s="87" t="s">
        <v>404</v>
      </c>
      <c r="C182" s="52" t="s">
        <v>405</v>
      </c>
      <c r="D182" s="244">
        <v>5685</v>
      </c>
      <c r="E182" s="244">
        <v>5495</v>
      </c>
      <c r="F182" s="54">
        <f t="shared" si="31"/>
        <v>96.657871591908531</v>
      </c>
    </row>
    <row r="183" spans="1:6" ht="12.75" customHeight="1" x14ac:dyDescent="0.2">
      <c r="A183" s="55">
        <v>3236</v>
      </c>
      <c r="B183" s="87" t="s">
        <v>406</v>
      </c>
      <c r="C183" s="52" t="s">
        <v>407</v>
      </c>
      <c r="D183" s="244">
        <v>21045</v>
      </c>
      <c r="E183" s="244">
        <v>13533.4</v>
      </c>
      <c r="F183" s="54">
        <f t="shared" si="31"/>
        <v>64.306961273461624</v>
      </c>
    </row>
    <row r="184" spans="1:6" ht="12.75" customHeight="1" x14ac:dyDescent="0.2">
      <c r="A184" s="55">
        <v>3237</v>
      </c>
      <c r="B184" s="87" t="s">
        <v>408</v>
      </c>
      <c r="C184" s="52" t="s">
        <v>409</v>
      </c>
      <c r="D184" s="244">
        <v>52477</v>
      </c>
      <c r="E184" s="244">
        <v>62220.06</v>
      </c>
      <c r="F184" s="54">
        <f t="shared" si="31"/>
        <v>118.56634335042018</v>
      </c>
    </row>
    <row r="185" spans="1:6" ht="12.75" customHeight="1" x14ac:dyDescent="0.2">
      <c r="A185" s="55">
        <v>3238</v>
      </c>
      <c r="B185" s="87" t="s">
        <v>410</v>
      </c>
      <c r="C185" s="52" t="s">
        <v>411</v>
      </c>
      <c r="D185" s="244">
        <v>90550</v>
      </c>
      <c r="E185" s="244">
        <v>100300</v>
      </c>
      <c r="F185" s="54">
        <f t="shared" si="31"/>
        <v>110.76753175041414</v>
      </c>
    </row>
    <row r="186" spans="1:6" ht="12.75" customHeight="1" x14ac:dyDescent="0.2">
      <c r="A186" s="55">
        <v>3239</v>
      </c>
      <c r="B186" s="87" t="s">
        <v>412</v>
      </c>
      <c r="C186" s="52" t="s">
        <v>413</v>
      </c>
      <c r="D186" s="244"/>
      <c r="E186" s="244"/>
      <c r="F186" s="54" t="str">
        <f t="shared" si="31"/>
        <v>-</v>
      </c>
    </row>
    <row r="187" spans="1:6" ht="12.75" customHeight="1" x14ac:dyDescent="0.2">
      <c r="A187" s="55">
        <v>324</v>
      </c>
      <c r="B187" s="87" t="s">
        <v>414</v>
      </c>
      <c r="C187" s="52" t="s">
        <v>415</v>
      </c>
      <c r="D187" s="244"/>
      <c r="E187" s="244"/>
      <c r="F187" s="54" t="str">
        <f t="shared" si="31"/>
        <v>-</v>
      </c>
    </row>
    <row r="188" spans="1:6" ht="12.75" customHeight="1" x14ac:dyDescent="0.2">
      <c r="A188" s="55">
        <v>329</v>
      </c>
      <c r="B188" s="87" t="s">
        <v>416</v>
      </c>
      <c r="C188" s="52" t="s">
        <v>417</v>
      </c>
      <c r="D188" s="53">
        <f t="shared" ref="D188:E188" si="43">SUM(D189:D195)</f>
        <v>66995</v>
      </c>
      <c r="E188" s="53">
        <f t="shared" si="43"/>
        <v>59569.770000000004</v>
      </c>
      <c r="F188" s="54">
        <f t="shared" si="31"/>
        <v>88.916740055228004</v>
      </c>
    </row>
    <row r="189" spans="1:6" ht="12.75" customHeight="1" x14ac:dyDescent="0.2">
      <c r="A189" s="55">
        <v>3291</v>
      </c>
      <c r="B189" s="234" t="s">
        <v>418</v>
      </c>
      <c r="C189" s="52" t="s">
        <v>419</v>
      </c>
      <c r="D189" s="244"/>
      <c r="E189" s="244"/>
      <c r="F189" s="54" t="str">
        <f t="shared" si="31"/>
        <v>-</v>
      </c>
    </row>
    <row r="190" spans="1:6" ht="12.75" customHeight="1" x14ac:dyDescent="0.2">
      <c r="A190" s="55">
        <v>3292</v>
      </c>
      <c r="B190" s="87" t="s">
        <v>420</v>
      </c>
      <c r="C190" s="52" t="s">
        <v>421</v>
      </c>
      <c r="D190" s="244">
        <v>34973</v>
      </c>
      <c r="E190" s="244">
        <v>32146.13</v>
      </c>
      <c r="F190" s="54">
        <f t="shared" si="31"/>
        <v>91.916993108969777</v>
      </c>
    </row>
    <row r="191" spans="1:6" ht="12.75" customHeight="1" x14ac:dyDescent="0.2">
      <c r="A191" s="55">
        <v>3293</v>
      </c>
      <c r="B191" s="87" t="s">
        <v>422</v>
      </c>
      <c r="C191" s="52" t="s">
        <v>423</v>
      </c>
      <c r="D191" s="244">
        <v>2077</v>
      </c>
      <c r="E191" s="244">
        <v>1026.52</v>
      </c>
      <c r="F191" s="54">
        <f t="shared" si="31"/>
        <v>49.423206547905636</v>
      </c>
    </row>
    <row r="192" spans="1:6" ht="12.75" customHeight="1" x14ac:dyDescent="0.2">
      <c r="A192" s="55">
        <v>3294</v>
      </c>
      <c r="B192" s="87" t="s">
        <v>424</v>
      </c>
      <c r="C192" s="52" t="s">
        <v>425</v>
      </c>
      <c r="D192" s="244">
        <v>1000</v>
      </c>
      <c r="E192" s="244">
        <v>1200</v>
      </c>
      <c r="F192" s="54">
        <f t="shared" si="31"/>
        <v>120</v>
      </c>
    </row>
    <row r="193" spans="1:6" ht="12.75" customHeight="1" x14ac:dyDescent="0.2">
      <c r="A193" s="55">
        <v>3295</v>
      </c>
      <c r="B193" s="87" t="s">
        <v>426</v>
      </c>
      <c r="C193" s="52" t="s">
        <v>427</v>
      </c>
      <c r="D193" s="244">
        <v>23540</v>
      </c>
      <c r="E193" s="244">
        <v>23918</v>
      </c>
      <c r="F193" s="54">
        <f t="shared" si="31"/>
        <v>101.60577740016991</v>
      </c>
    </row>
    <row r="194" spans="1:6" ht="12.75" customHeight="1" x14ac:dyDescent="0.2">
      <c r="A194" s="55" t="s">
        <v>428</v>
      </c>
      <c r="B194" s="87" t="s">
        <v>429</v>
      </c>
      <c r="C194" s="52" t="s">
        <v>428</v>
      </c>
      <c r="D194" s="244"/>
      <c r="E194" s="244"/>
      <c r="F194" s="54" t="str">
        <f t="shared" si="31"/>
        <v>-</v>
      </c>
    </row>
    <row r="195" spans="1:6" ht="12.75" customHeight="1" x14ac:dyDescent="0.2">
      <c r="A195" s="55">
        <v>3299</v>
      </c>
      <c r="B195" s="87" t="s">
        <v>430</v>
      </c>
      <c r="C195" s="52" t="s">
        <v>431</v>
      </c>
      <c r="D195" s="244">
        <v>5405</v>
      </c>
      <c r="E195" s="244">
        <v>1279.1199999999999</v>
      </c>
      <c r="F195" s="54">
        <f t="shared" si="31"/>
        <v>23.665494912118408</v>
      </c>
    </row>
    <row r="196" spans="1:6" ht="12.75" customHeight="1" x14ac:dyDescent="0.2">
      <c r="A196" s="55">
        <v>34</v>
      </c>
      <c r="B196" s="234" t="s">
        <v>432</v>
      </c>
      <c r="C196" s="52" t="s">
        <v>433</v>
      </c>
      <c r="D196" s="53">
        <f t="shared" ref="D196:E196" si="44">D197+D202+D210</f>
        <v>8222</v>
      </c>
      <c r="E196" s="53">
        <f t="shared" si="44"/>
        <v>10047.26</v>
      </c>
      <c r="F196" s="54">
        <f t="shared" si="31"/>
        <v>122.19970810021891</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8222</v>
      </c>
      <c r="E210" s="53">
        <f t="shared" si="47"/>
        <v>10047.26</v>
      </c>
      <c r="F210" s="54">
        <f t="shared" si="31"/>
        <v>122.19970810021891</v>
      </c>
    </row>
    <row r="211" spans="1:6" ht="12.75" customHeight="1" x14ac:dyDescent="0.2">
      <c r="A211" s="55">
        <v>3431</v>
      </c>
      <c r="B211" s="234" t="s">
        <v>462</v>
      </c>
      <c r="C211" s="52" t="s">
        <v>463</v>
      </c>
      <c r="D211" s="244">
        <v>8222</v>
      </c>
      <c r="E211" s="244">
        <v>9907.26</v>
      </c>
      <c r="F211" s="54">
        <f t="shared" si="31"/>
        <v>120.49695937728046</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c r="E213" s="244">
        <v>140</v>
      </c>
      <c r="F213" s="54" t="str">
        <f t="shared" si="31"/>
        <v>-</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198</v>
      </c>
      <c r="C248" s="52" t="s">
        <v>536</v>
      </c>
      <c r="D248" s="244"/>
      <c r="E248" s="244"/>
      <c r="F248" s="54" t="str">
        <f t="shared" si="61"/>
        <v>-</v>
      </c>
    </row>
    <row r="249" spans="1:6" ht="12.75" customHeight="1" x14ac:dyDescent="0.2">
      <c r="A249" s="55" t="s">
        <v>537</v>
      </c>
      <c r="B249" s="87" t="s">
        <v>200</v>
      </c>
      <c r="C249" s="52" t="s">
        <v>537</v>
      </c>
      <c r="D249" s="244"/>
      <c r="E249" s="244"/>
      <c r="F249" s="54" t="str">
        <f t="shared" si="61"/>
        <v>-</v>
      </c>
    </row>
    <row r="250" spans="1:6" ht="24" x14ac:dyDescent="0.2">
      <c r="A250" s="55" t="s">
        <v>538</v>
      </c>
      <c r="B250" s="87" t="s">
        <v>202</v>
      </c>
      <c r="C250" s="52" t="s">
        <v>538</v>
      </c>
      <c r="D250" s="244"/>
      <c r="E250" s="244"/>
      <c r="F250" s="54" t="str">
        <f t="shared" si="61"/>
        <v>-</v>
      </c>
    </row>
    <row r="251" spans="1:6" ht="24" x14ac:dyDescent="0.2">
      <c r="A251" s="55" t="s">
        <v>539</v>
      </c>
      <c r="B251" s="87" t="s">
        <v>204</v>
      </c>
      <c r="C251" s="52" t="s">
        <v>539</v>
      </c>
      <c r="D251" s="244"/>
      <c r="E251" s="244"/>
      <c r="F251" s="54" t="str">
        <f t="shared" si="61"/>
        <v>-</v>
      </c>
    </row>
    <row r="252" spans="1:6" ht="24" x14ac:dyDescent="0.2">
      <c r="A252" s="55">
        <v>37</v>
      </c>
      <c r="B252" s="87" t="s">
        <v>540</v>
      </c>
      <c r="C252" s="52" t="s">
        <v>541</v>
      </c>
      <c r="D252" s="53">
        <f t="shared" ref="D252:E252" si="63">D253+D259</f>
        <v>821201</v>
      </c>
      <c r="E252" s="53">
        <f t="shared" si="63"/>
        <v>1059252.93</v>
      </c>
      <c r="F252" s="54">
        <f t="shared" ref="F252:F258" si="64">IF(D252&lt;&gt;0,IF(E252/D252&gt;=100,"&gt;&gt;100",E252/D252*100),"-")</f>
        <v>128.98826596655385</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821201</v>
      </c>
      <c r="E259" s="53">
        <f t="shared" si="66"/>
        <v>1059252.93</v>
      </c>
      <c r="F259" s="54">
        <f t="shared" ref="F259:F262" si="67">IF(D259&lt;&gt;0,IF(E259/D259&gt;=100,"&gt;&gt;100",E259/D259*100),"-")</f>
        <v>128.98826596655385</v>
      </c>
    </row>
    <row r="260" spans="1:6" ht="12.75" customHeight="1" x14ac:dyDescent="0.2">
      <c r="A260" s="55">
        <v>3721</v>
      </c>
      <c r="B260" s="87" t="s">
        <v>556</v>
      </c>
      <c r="C260" s="52" t="s">
        <v>557</v>
      </c>
      <c r="D260" s="244"/>
      <c r="E260" s="244"/>
      <c r="F260" s="54" t="str">
        <f t="shared" si="67"/>
        <v>-</v>
      </c>
    </row>
    <row r="261" spans="1:6" ht="12.75" customHeight="1" x14ac:dyDescent="0.2">
      <c r="A261" s="55">
        <v>3722</v>
      </c>
      <c r="B261" s="87" t="s">
        <v>558</v>
      </c>
      <c r="C261" s="52" t="s">
        <v>559</v>
      </c>
      <c r="D261" s="244">
        <v>821201</v>
      </c>
      <c r="E261" s="244">
        <v>1059252.93</v>
      </c>
      <c r="F261" s="54">
        <f t="shared" si="67"/>
        <v>128.98826596655385</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4866</v>
      </c>
      <c r="E263" s="53">
        <f t="shared" si="68"/>
        <v>4117.1000000000004</v>
      </c>
      <c r="F263" s="54">
        <f t="shared" ref="F263:F267" si="69">IF(D263&lt;&gt;0,IF(E263/D263&gt;=100,"&gt;&gt;100",E263/D263*100),"-")</f>
        <v>84.609535552815458</v>
      </c>
    </row>
    <row r="264" spans="1:6" ht="12.75" customHeight="1" x14ac:dyDescent="0.2">
      <c r="A264" s="55">
        <v>381</v>
      </c>
      <c r="B264" s="87" t="s">
        <v>564</v>
      </c>
      <c r="C264" s="52" t="s">
        <v>565</v>
      </c>
      <c r="D264" s="53">
        <f t="shared" ref="D264:E264" si="70">SUM(D265:D267)</f>
        <v>4866</v>
      </c>
      <c r="E264" s="53">
        <f t="shared" si="70"/>
        <v>4117.1000000000004</v>
      </c>
      <c r="F264" s="54">
        <f t="shared" si="69"/>
        <v>84.609535552815458</v>
      </c>
    </row>
    <row r="265" spans="1:6" ht="12.75" customHeight="1" x14ac:dyDescent="0.2">
      <c r="A265" s="55">
        <v>3811</v>
      </c>
      <c r="B265" s="87" t="s">
        <v>566</v>
      </c>
      <c r="C265" s="52" t="s">
        <v>567</v>
      </c>
      <c r="D265" s="244">
        <v>4866</v>
      </c>
      <c r="E265" s="244">
        <v>4117.1000000000004</v>
      </c>
      <c r="F265" s="54">
        <f t="shared" si="69"/>
        <v>84.609535552815458</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340</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17832637</v>
      </c>
      <c r="E289" s="53">
        <f t="shared" si="79"/>
        <v>19639624.290000003</v>
      </c>
      <c r="F289" s="54">
        <f t="shared" si="76"/>
        <v>110.13303467120427</v>
      </c>
    </row>
    <row r="290" spans="1:6" ht="12.75" customHeight="1" x14ac:dyDescent="0.2">
      <c r="A290" s="55" t="s">
        <v>605</v>
      </c>
      <c r="B290" s="87" t="s">
        <v>616</v>
      </c>
      <c r="C290" s="52" t="s">
        <v>617</v>
      </c>
      <c r="D290" s="53">
        <f>IF(D6&gt;=D289,D6-D289,0)</f>
        <v>501380</v>
      </c>
      <c r="E290" s="53">
        <f>IF(E6&gt;=E289,E6-E289,0)</f>
        <v>219459.44999999925</v>
      </c>
      <c r="F290" s="54">
        <f t="shared" si="76"/>
        <v>43.771081814192684</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v>291168</v>
      </c>
      <c r="E292" s="244">
        <v>251359</v>
      </c>
      <c r="F292" s="54">
        <f t="shared" si="76"/>
        <v>86.327824486207277</v>
      </c>
    </row>
    <row r="293" spans="1:6" ht="12.75" customHeight="1" x14ac:dyDescent="0.2">
      <c r="A293" s="55">
        <v>92221</v>
      </c>
      <c r="B293" s="87" t="s">
        <v>622</v>
      </c>
      <c r="C293" s="52" t="s">
        <v>623</v>
      </c>
      <c r="D293" s="244"/>
      <c r="E293" s="244"/>
      <c r="F293" s="54" t="str">
        <f t="shared" si="76"/>
        <v>-</v>
      </c>
    </row>
    <row r="294" spans="1:6" ht="12.75" customHeight="1" x14ac:dyDescent="0.2">
      <c r="A294" s="55">
        <v>96</v>
      </c>
      <c r="B294" s="87" t="s">
        <v>624</v>
      </c>
      <c r="C294" s="52" t="s">
        <v>625</v>
      </c>
      <c r="D294" s="244">
        <v>27480</v>
      </c>
      <c r="E294" s="244">
        <v>17975.259999999998</v>
      </c>
      <c r="F294" s="54">
        <f t="shared" si="76"/>
        <v>65.412154294032021</v>
      </c>
    </row>
    <row r="295" spans="1:6" ht="24" x14ac:dyDescent="0.2">
      <c r="A295" s="55">
        <v>9661</v>
      </c>
      <c r="B295" s="87" t="s">
        <v>626</v>
      </c>
      <c r="C295" s="52" t="s">
        <v>627</v>
      </c>
      <c r="D295" s="244">
        <v>27480</v>
      </c>
      <c r="E295" s="244">
        <v>17975.259999999998</v>
      </c>
      <c r="F295" s="54">
        <f t="shared" si="76"/>
        <v>65.412154294032021</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
      <c r="A297" s="354" t="s">
        <v>630</v>
      </c>
      <c r="B297" s="355"/>
      <c r="C297" s="221"/>
      <c r="D297" s="60"/>
      <c r="E297" s="60"/>
      <c r="F297" s="61"/>
    </row>
    <row r="298" spans="1:6" ht="12.75" customHeight="1" x14ac:dyDescent="0.2">
      <c r="A298" s="55">
        <v>7</v>
      </c>
      <c r="B298" s="87" t="s">
        <v>631</v>
      </c>
      <c r="C298" s="52" t="s">
        <v>632</v>
      </c>
      <c r="D298" s="53">
        <f t="shared" ref="D298:E298" si="80">D299+D311+D344+D348</f>
        <v>2004</v>
      </c>
      <c r="E298" s="53">
        <f t="shared" si="80"/>
        <v>9515.34</v>
      </c>
      <c r="F298" s="54">
        <f t="shared" ref="F298:F418" si="81">IF(D298&lt;&gt;0,IF(E298/D298&gt;=100,"&gt;&gt;100",E298/D298*100),"-")</f>
        <v>474.81736526946111</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2004</v>
      </c>
      <c r="E311" s="53">
        <f t="shared" si="85"/>
        <v>9515.34</v>
      </c>
      <c r="F311" s="54">
        <f t="shared" si="81"/>
        <v>474.81736526946111</v>
      </c>
    </row>
    <row r="312" spans="1:6" ht="12.75" customHeight="1" x14ac:dyDescent="0.2">
      <c r="A312" s="55">
        <v>721</v>
      </c>
      <c r="B312" s="87" t="s">
        <v>659</v>
      </c>
      <c r="C312" s="52" t="s">
        <v>660</v>
      </c>
      <c r="D312" s="53">
        <f t="shared" ref="D312:E312" si="86">SUM(D313:D316)</f>
        <v>2004</v>
      </c>
      <c r="E312" s="53">
        <f t="shared" si="86"/>
        <v>9515.34</v>
      </c>
      <c r="F312" s="54">
        <f t="shared" si="81"/>
        <v>474.81736526946111</v>
      </c>
    </row>
    <row r="313" spans="1:6" ht="12.75" customHeight="1" x14ac:dyDescent="0.2">
      <c r="A313" s="55">
        <v>7211</v>
      </c>
      <c r="B313" s="87" t="s">
        <v>661</v>
      </c>
      <c r="C313" s="52" t="s">
        <v>662</v>
      </c>
      <c r="D313" s="244">
        <v>2004</v>
      </c>
      <c r="E313" s="244">
        <v>9515.34</v>
      </c>
      <c r="F313" s="54">
        <f t="shared" si="81"/>
        <v>474.81736526946111</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543193</v>
      </c>
      <c r="E350" s="53">
        <f t="shared" si="95"/>
        <v>318473.5</v>
      </c>
      <c r="F350" s="54">
        <f t="shared" si="81"/>
        <v>58.629897660684136</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543193</v>
      </c>
      <c r="E363" s="53">
        <f t="shared" si="99"/>
        <v>318473.5</v>
      </c>
      <c r="F363" s="54">
        <f t="shared" si="81"/>
        <v>58.629897660684136</v>
      </c>
    </row>
    <row r="364" spans="1:6" ht="12.75" customHeight="1" x14ac:dyDescent="0.2">
      <c r="A364" s="55">
        <v>421</v>
      </c>
      <c r="B364" s="87" t="s">
        <v>755</v>
      </c>
      <c r="C364" s="52" t="s">
        <v>756</v>
      </c>
      <c r="D364" s="53">
        <f t="shared" ref="D364:E364" si="100">SUM(D365:D368)</f>
        <v>11850</v>
      </c>
      <c r="E364" s="53">
        <f t="shared" si="100"/>
        <v>10500</v>
      </c>
      <c r="F364" s="54">
        <f t="shared" si="81"/>
        <v>88.60759493670885</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v>11850</v>
      </c>
      <c r="E366" s="244">
        <v>10500</v>
      </c>
      <c r="F366" s="54">
        <f t="shared" si="81"/>
        <v>88.60759493670885</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47304</v>
      </c>
      <c r="E369" s="53">
        <f t="shared" si="101"/>
        <v>7999</v>
      </c>
      <c r="F369" s="54">
        <f t="shared" si="81"/>
        <v>16.909775071875529</v>
      </c>
    </row>
    <row r="370" spans="1:6" ht="12.75" customHeight="1" x14ac:dyDescent="0.2">
      <c r="A370" s="55">
        <v>4221</v>
      </c>
      <c r="B370" s="87" t="s">
        <v>671</v>
      </c>
      <c r="C370" s="52" t="s">
        <v>763</v>
      </c>
      <c r="D370" s="244">
        <v>38815</v>
      </c>
      <c r="E370" s="244">
        <v>7999</v>
      </c>
      <c r="F370" s="54">
        <f t="shared" si="81"/>
        <v>20.608012366353215</v>
      </c>
    </row>
    <row r="371" spans="1:6" ht="12.75" customHeight="1" x14ac:dyDescent="0.2">
      <c r="A371" s="55">
        <v>4222</v>
      </c>
      <c r="B371" s="87" t="s">
        <v>764</v>
      </c>
      <c r="C371" s="52" t="s">
        <v>765</v>
      </c>
      <c r="D371" s="244"/>
      <c r="E371" s="244"/>
      <c r="F371" s="54" t="str">
        <f t="shared" si="81"/>
        <v>-</v>
      </c>
    </row>
    <row r="372" spans="1:6" ht="12.75" customHeight="1" x14ac:dyDescent="0.2">
      <c r="A372" s="55">
        <v>4223</v>
      </c>
      <c r="B372" s="87" t="s">
        <v>675</v>
      </c>
      <c r="C372" s="52" t="s">
        <v>766</v>
      </c>
      <c r="D372" s="244"/>
      <c r="E372" s="244"/>
      <c r="F372" s="54" t="str">
        <f t="shared" si="81"/>
        <v>-</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v>8489</v>
      </c>
      <c r="E375" s="244"/>
      <c r="F375" s="54">
        <f t="shared" si="81"/>
        <v>0</v>
      </c>
    </row>
    <row r="376" spans="1:6" ht="12.75" customHeight="1" x14ac:dyDescent="0.2">
      <c r="A376" s="55">
        <v>4227</v>
      </c>
      <c r="B376" s="234" t="s">
        <v>683</v>
      </c>
      <c r="C376" s="52" t="s">
        <v>770</v>
      </c>
      <c r="D376" s="244"/>
      <c r="E376" s="244"/>
      <c r="F376" s="54" t="str">
        <f t="shared" si="81"/>
        <v>-</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182365</v>
      </c>
      <c r="E378" s="53">
        <f t="shared" si="102"/>
        <v>0</v>
      </c>
      <c r="F378" s="54">
        <f t="shared" si="81"/>
        <v>0</v>
      </c>
    </row>
    <row r="379" spans="1:6" ht="12.75" customHeight="1" x14ac:dyDescent="0.2">
      <c r="A379" s="55">
        <v>4231</v>
      </c>
      <c r="B379" s="87" t="s">
        <v>689</v>
      </c>
      <c r="C379" s="52" t="s">
        <v>774</v>
      </c>
      <c r="D379" s="244">
        <v>182365</v>
      </c>
      <c r="E379" s="244"/>
      <c r="F379" s="54">
        <f t="shared" si="81"/>
        <v>0</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301674</v>
      </c>
      <c r="E383" s="53">
        <f t="shared" si="103"/>
        <v>299974.5</v>
      </c>
      <c r="F383" s="54">
        <f t="shared" si="81"/>
        <v>99.436643529107585</v>
      </c>
    </row>
    <row r="384" spans="1:6" ht="12.75" customHeight="1" x14ac:dyDescent="0.2">
      <c r="A384" s="55">
        <v>4241</v>
      </c>
      <c r="B384" s="87" t="s">
        <v>780</v>
      </c>
      <c r="C384" s="52" t="s">
        <v>781</v>
      </c>
      <c r="D384" s="244">
        <v>301674</v>
      </c>
      <c r="E384" s="244">
        <v>299974.5</v>
      </c>
      <c r="F384" s="54">
        <f t="shared" si="81"/>
        <v>99.436643529107585</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0</v>
      </c>
      <c r="E402" s="53">
        <f t="shared" si="109"/>
        <v>0</v>
      </c>
      <c r="F402" s="54" t="str">
        <f t="shared" si="81"/>
        <v>-</v>
      </c>
    </row>
    <row r="403" spans="1:6" ht="12.75" customHeight="1" x14ac:dyDescent="0.2">
      <c r="A403" s="55">
        <v>451</v>
      </c>
      <c r="B403" s="87" t="s">
        <v>808</v>
      </c>
      <c r="C403" s="52" t="s">
        <v>809</v>
      </c>
      <c r="D403" s="244"/>
      <c r="E403" s="244"/>
      <c r="F403" s="54" t="str">
        <f t="shared" si="81"/>
        <v>-</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541189</v>
      </c>
      <c r="E408" s="53">
        <f t="shared" si="111"/>
        <v>308958.15999999997</v>
      </c>
      <c r="F408" s="54">
        <f t="shared" si="81"/>
        <v>57.08877305340647</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c r="E410" s="244"/>
      <c r="F410" s="54" t="str">
        <f t="shared" si="81"/>
        <v>-</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18336021</v>
      </c>
      <c r="E412" s="53">
        <f>E6+E298</f>
        <v>19868599.080000002</v>
      </c>
      <c r="F412" s="54">
        <f t="shared" si="81"/>
        <v>108.35829147446985</v>
      </c>
    </row>
    <row r="413" spans="1:6" ht="12.75" customHeight="1" x14ac:dyDescent="0.2">
      <c r="A413" s="55" t="s">
        <v>605</v>
      </c>
      <c r="B413" s="87" t="s">
        <v>828</v>
      </c>
      <c r="C413" s="52" t="s">
        <v>829</v>
      </c>
      <c r="D413" s="53">
        <f t="shared" ref="D413:E413" si="112">D289+D350</f>
        <v>18375830</v>
      </c>
      <c r="E413" s="53">
        <f t="shared" si="112"/>
        <v>19958097.790000003</v>
      </c>
      <c r="F413" s="54">
        <f t="shared" si="81"/>
        <v>108.61059222903131</v>
      </c>
    </row>
    <row r="414" spans="1:6" ht="12.75" customHeight="1" x14ac:dyDescent="0.2">
      <c r="A414" s="55" t="s">
        <v>605</v>
      </c>
      <c r="B414" s="87" t="s">
        <v>830</v>
      </c>
      <c r="C414" s="52" t="s">
        <v>831</v>
      </c>
      <c r="D414" s="53">
        <f t="shared" ref="D414:E414" si="113">IF(D412&gt;=D413,D412-D413,0)</f>
        <v>0</v>
      </c>
      <c r="E414" s="53">
        <f t="shared" si="113"/>
        <v>0</v>
      </c>
      <c r="F414" s="54" t="str">
        <f t="shared" si="81"/>
        <v>-</v>
      </c>
    </row>
    <row r="415" spans="1:6" ht="12.75" customHeight="1" x14ac:dyDescent="0.2">
      <c r="A415" s="55" t="s">
        <v>605</v>
      </c>
      <c r="B415" s="87" t="s">
        <v>832</v>
      </c>
      <c r="C415" s="52" t="s">
        <v>833</v>
      </c>
      <c r="D415" s="53">
        <f t="shared" ref="D415:E415" si="114">IF(D413&gt;=D412,D413-D412,0)</f>
        <v>39809</v>
      </c>
      <c r="E415" s="53">
        <f t="shared" si="114"/>
        <v>89498.710000000894</v>
      </c>
      <c r="F415" s="54">
        <f t="shared" si="81"/>
        <v>224.82029189379512</v>
      </c>
    </row>
    <row r="416" spans="1:6" ht="12.75" customHeight="1" x14ac:dyDescent="0.2">
      <c r="A416" s="62" t="s">
        <v>834</v>
      </c>
      <c r="B416" s="234" t="s">
        <v>835</v>
      </c>
      <c r="C416" s="63" t="s">
        <v>836</v>
      </c>
      <c r="D416" s="53">
        <f t="shared" ref="D416:E416" si="115">IF(D292-D293+D409-D410&gt;=0,D292-D293+D409-D410,0)</f>
        <v>291168</v>
      </c>
      <c r="E416" s="53">
        <f t="shared" si="115"/>
        <v>251359</v>
      </c>
      <c r="F416" s="54">
        <f t="shared" si="81"/>
        <v>86.327824486207277</v>
      </c>
    </row>
    <row r="417" spans="1:6" ht="12.75" customHeight="1" x14ac:dyDescent="0.2">
      <c r="A417" s="62" t="s">
        <v>834</v>
      </c>
      <c r="B417" s="87" t="s">
        <v>837</v>
      </c>
      <c r="C417" s="63" t="s">
        <v>838</v>
      </c>
      <c r="D417" s="53">
        <f t="shared" ref="D417:E417" si="116">IF(D293-D292+D410-D409&gt;=0,D293-D292+D410-D409,0)</f>
        <v>0</v>
      </c>
      <c r="E417" s="53">
        <f t="shared" si="116"/>
        <v>0</v>
      </c>
      <c r="F417" s="54" t="str">
        <f t="shared" si="81"/>
        <v>-</v>
      </c>
    </row>
    <row r="418" spans="1:6" ht="12.75" customHeight="1" x14ac:dyDescent="0.2">
      <c r="A418" s="57" t="s">
        <v>839</v>
      </c>
      <c r="B418" s="235" t="s">
        <v>840</v>
      </c>
      <c r="C418" s="58" t="s">
        <v>841</v>
      </c>
      <c r="D418" s="64">
        <f t="shared" ref="D418:E418" si="117">D294+D411</f>
        <v>27480</v>
      </c>
      <c r="E418" s="64">
        <f t="shared" si="117"/>
        <v>17975.259999999998</v>
      </c>
      <c r="F418" s="59">
        <f t="shared" si="81"/>
        <v>65.412154294032021</v>
      </c>
    </row>
    <row r="419" spans="1:6" s="77" customFormat="1" ht="20.100000000000001" customHeight="1" x14ac:dyDescent="0.2">
      <c r="A419" s="354" t="s">
        <v>842</v>
      </c>
      <c r="B419" s="355"/>
      <c r="C419" s="221"/>
      <c r="D419" s="60"/>
      <c r="E419" s="60"/>
      <c r="F419" s="61"/>
    </row>
    <row r="420" spans="1:6" ht="12.75" customHeight="1" x14ac:dyDescent="0.2">
      <c r="A420" s="55">
        <v>8</v>
      </c>
      <c r="B420" s="87" t="s">
        <v>843</v>
      </c>
      <c r="C420" s="52" t="s">
        <v>844</v>
      </c>
      <c r="D420" s="53">
        <f t="shared" ref="D420:E420" si="118">D421+D459+D472+D484+D515</f>
        <v>14993</v>
      </c>
      <c r="E420" s="53">
        <f t="shared" si="118"/>
        <v>14993.28</v>
      </c>
      <c r="F420" s="54">
        <f t="shared" ref="F420:F647" si="119">IF(D420&lt;&gt;0,IF(E420/D420&gt;=100,"&gt;&gt;100",E420/D420*100),"-")</f>
        <v>100.0018675381845</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14993</v>
      </c>
      <c r="E484" s="53">
        <f t="shared" si="137"/>
        <v>14993.28</v>
      </c>
      <c r="F484" s="54">
        <f t="shared" si="119"/>
        <v>100.0018675381845</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v>0</v>
      </c>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14993</v>
      </c>
      <c r="E502" s="53">
        <f t="shared" si="141"/>
        <v>14993.28</v>
      </c>
      <c r="F502" s="54">
        <f t="shared" si="119"/>
        <v>100.0018675381845</v>
      </c>
    </row>
    <row r="503" spans="1:6" ht="12.75" customHeight="1" x14ac:dyDescent="0.2">
      <c r="A503" s="55">
        <v>8453</v>
      </c>
      <c r="B503" s="87" t="s">
        <v>1009</v>
      </c>
      <c r="C503" s="52" t="s">
        <v>1010</v>
      </c>
      <c r="D503" s="244">
        <v>14993</v>
      </c>
      <c r="E503" s="244">
        <v>14993.28</v>
      </c>
      <c r="F503" s="54">
        <f t="shared" si="119"/>
        <v>100.0018675381845</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14993</v>
      </c>
      <c r="E528" s="53">
        <f t="shared" si="148"/>
        <v>14993.28</v>
      </c>
      <c r="F528" s="54">
        <f t="shared" si="119"/>
        <v>100.0018675381845</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14993</v>
      </c>
      <c r="E593" s="53">
        <f t="shared" si="167"/>
        <v>14993.28</v>
      </c>
      <c r="F593" s="54">
        <f t="shared" si="119"/>
        <v>100.0018675381845</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14993</v>
      </c>
      <c r="E605" s="53">
        <f t="shared" si="171"/>
        <v>14993.28</v>
      </c>
      <c r="F605" s="54">
        <f t="shared" si="119"/>
        <v>100.0018675381845</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v>14993</v>
      </c>
      <c r="E608" s="244">
        <v>14993.28</v>
      </c>
      <c r="F608" s="54">
        <f t="shared" si="119"/>
        <v>100.0018675381845</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18351014</v>
      </c>
      <c r="E639" s="53">
        <f t="shared" si="180"/>
        <v>19883592.360000003</v>
      </c>
      <c r="F639" s="54">
        <f t="shared" si="119"/>
        <v>108.35146417522216</v>
      </c>
    </row>
    <row r="640" spans="1:6" ht="12.75" customHeight="1" x14ac:dyDescent="0.2">
      <c r="A640" s="55" t="s">
        <v>605</v>
      </c>
      <c r="B640" s="87" t="s">
        <v>1274</v>
      </c>
      <c r="C640" s="52" t="s">
        <v>1275</v>
      </c>
      <c r="D640" s="53">
        <f t="shared" ref="D640:E640" si="181">D413+D528</f>
        <v>18390823</v>
      </c>
      <c r="E640" s="53">
        <f t="shared" si="181"/>
        <v>19973091.070000004</v>
      </c>
      <c r="F640" s="54">
        <f t="shared" si="119"/>
        <v>108.60357402167378</v>
      </c>
    </row>
    <row r="641" spans="1:6" ht="12.75" customHeight="1" x14ac:dyDescent="0.2">
      <c r="A641" s="55" t="s">
        <v>605</v>
      </c>
      <c r="B641" s="87" t="s">
        <v>1276</v>
      </c>
      <c r="C641" s="52" t="s">
        <v>1277</v>
      </c>
      <c r="D641" s="53">
        <f t="shared" ref="D641:E641" si="182">IF(D639&gt;=D640,D639-D640,0)</f>
        <v>0</v>
      </c>
      <c r="E641" s="53">
        <f t="shared" si="182"/>
        <v>0</v>
      </c>
      <c r="F641" s="54" t="str">
        <f t="shared" si="119"/>
        <v>-</v>
      </c>
    </row>
    <row r="642" spans="1:6" ht="12.75" customHeight="1" x14ac:dyDescent="0.2">
      <c r="A642" s="55" t="s">
        <v>605</v>
      </c>
      <c r="B642" s="87" t="s">
        <v>1278</v>
      </c>
      <c r="C642" s="52" t="s">
        <v>1279</v>
      </c>
      <c r="D642" s="53">
        <f t="shared" ref="D642:E642" si="183">IF(D640&gt;=D639,D640-D639,0)</f>
        <v>39809</v>
      </c>
      <c r="E642" s="53">
        <f t="shared" si="183"/>
        <v>89498.710000000894</v>
      </c>
      <c r="F642" s="54">
        <f t="shared" si="119"/>
        <v>224.82029189379512</v>
      </c>
    </row>
    <row r="643" spans="1:6" ht="24" x14ac:dyDescent="0.2">
      <c r="A643" s="62" t="s">
        <v>1280</v>
      </c>
      <c r="B643" s="87" t="s">
        <v>1281</v>
      </c>
      <c r="C643" s="63" t="s">
        <v>1280</v>
      </c>
      <c r="D643" s="53">
        <f t="shared" ref="D643:E643" si="184">IF(D416-D417+D637-D638&gt;=0,D416-D417+D637-D638,0)</f>
        <v>291168</v>
      </c>
      <c r="E643" s="53">
        <f t="shared" si="184"/>
        <v>251359</v>
      </c>
      <c r="F643" s="54">
        <f t="shared" si="119"/>
        <v>86.327824486207277</v>
      </c>
    </row>
    <row r="644" spans="1:6" ht="24" x14ac:dyDescent="0.2">
      <c r="A644" s="62" t="s">
        <v>1282</v>
      </c>
      <c r="B644" s="87" t="s">
        <v>1283</v>
      </c>
      <c r="C644" s="63" t="s">
        <v>1282</v>
      </c>
      <c r="D644" s="53">
        <f t="shared" ref="D644:E644" si="185">IF(D417-D416+D638-D637&gt;=0,D417-D416+D638-D637,0)</f>
        <v>0</v>
      </c>
      <c r="E644" s="53">
        <f t="shared" si="185"/>
        <v>0</v>
      </c>
      <c r="F644" s="54" t="str">
        <f t="shared" si="119"/>
        <v>-</v>
      </c>
    </row>
    <row r="645" spans="1:6" ht="24" x14ac:dyDescent="0.2">
      <c r="A645" s="55" t="s">
        <v>605</v>
      </c>
      <c r="B645" s="87" t="s">
        <v>1284</v>
      </c>
      <c r="C645" s="52" t="s">
        <v>1285</v>
      </c>
      <c r="D645" s="53">
        <f t="shared" ref="D645:E645" si="186">IF(D641+D643-D642-D644&gt;=0,D641+D643-D642-D644,0)</f>
        <v>251359</v>
      </c>
      <c r="E645" s="53">
        <f t="shared" si="186"/>
        <v>161860.28999999911</v>
      </c>
      <c r="F645" s="54">
        <f t="shared" si="119"/>
        <v>64.394069836369141</v>
      </c>
    </row>
    <row r="646" spans="1:6" ht="24" x14ac:dyDescent="0.2">
      <c r="A646" s="55" t="s">
        <v>605</v>
      </c>
      <c r="B646" s="87" t="s">
        <v>1286</v>
      </c>
      <c r="C646" s="52" t="s">
        <v>1287</v>
      </c>
      <c r="D646" s="53">
        <f t="shared" ref="D646:E646" si="187">IF(D642+D644-D641-D643&gt;=0,D642+D644-D641-D643,0)</f>
        <v>0</v>
      </c>
      <c r="E646" s="53">
        <f t="shared" si="187"/>
        <v>0</v>
      </c>
      <c r="F646" s="54" t="str">
        <f t="shared" si="119"/>
        <v>-</v>
      </c>
    </row>
    <row r="647" spans="1:6" ht="24" x14ac:dyDescent="0.2">
      <c r="A647" s="57" t="s">
        <v>1288</v>
      </c>
      <c r="B647" s="235" t="s">
        <v>1289</v>
      </c>
      <c r="C647" s="58" t="s">
        <v>1288</v>
      </c>
      <c r="D647" s="245">
        <v>1280742</v>
      </c>
      <c r="E647" s="245">
        <v>1384882.28</v>
      </c>
      <c r="F647" s="59">
        <f t="shared" si="119"/>
        <v>108.1312457934541</v>
      </c>
    </row>
    <row r="648" spans="1:6" s="77" customFormat="1" ht="20.100000000000001" customHeight="1" x14ac:dyDescent="0.2">
      <c r="A648" s="354" t="s">
        <v>1290</v>
      </c>
      <c r="B648" s="355"/>
      <c r="C648" s="221"/>
      <c r="D648" s="60"/>
      <c r="E648" s="60"/>
      <c r="F648" s="61"/>
    </row>
    <row r="649" spans="1:6" ht="12.75" customHeight="1" x14ac:dyDescent="0.2">
      <c r="A649" s="55">
        <v>11</v>
      </c>
      <c r="B649" s="87" t="s">
        <v>1291</v>
      </c>
      <c r="C649" s="52" t="s">
        <v>1292</v>
      </c>
      <c r="D649" s="244">
        <v>278957</v>
      </c>
      <c r="E649" s="244">
        <v>215423</v>
      </c>
      <c r="F649" s="54">
        <f t="shared" ref="F649:F724" si="188">IF(D649&lt;&gt;0,IF(E649/D649&gt;=100,"&gt;&gt;100",E649/D649*100),"-")</f>
        <v>77.224446778535764</v>
      </c>
    </row>
    <row r="650" spans="1:6" ht="12.75" customHeight="1" x14ac:dyDescent="0.2">
      <c r="A650" s="55" t="s">
        <v>1293</v>
      </c>
      <c r="B650" s="87" t="s">
        <v>1294</v>
      </c>
      <c r="C650" s="52" t="s">
        <v>1293</v>
      </c>
      <c r="D650" s="244">
        <v>2701059</v>
      </c>
      <c r="E650" s="244">
        <v>20323727.670000002</v>
      </c>
      <c r="F650" s="54">
        <f t="shared" si="188"/>
        <v>752.43553250780531</v>
      </c>
    </row>
    <row r="651" spans="1:6" ht="12.75" customHeight="1" x14ac:dyDescent="0.2">
      <c r="A651" s="55" t="s">
        <v>1295</v>
      </c>
      <c r="B651" s="87" t="s">
        <v>1296</v>
      </c>
      <c r="C651" s="52" t="s">
        <v>1295</v>
      </c>
      <c r="D651" s="244">
        <v>2764593</v>
      </c>
      <c r="E651" s="244">
        <v>20393428.050000001</v>
      </c>
      <c r="F651" s="54">
        <f t="shared" si="188"/>
        <v>737.66475029054914</v>
      </c>
    </row>
    <row r="652" spans="1:6" ht="24" x14ac:dyDescent="0.2">
      <c r="A652" s="55">
        <v>11</v>
      </c>
      <c r="B652" s="87" t="s">
        <v>1297</v>
      </c>
      <c r="C652" s="52" t="s">
        <v>1298</v>
      </c>
      <c r="D652" s="53">
        <f t="shared" ref="D652:E652" si="189">+D649+D650-D651</f>
        <v>215423</v>
      </c>
      <c r="E652" s="53">
        <f t="shared" si="189"/>
        <v>145722.62000000104</v>
      </c>
      <c r="F652" s="54">
        <f t="shared" si="188"/>
        <v>67.644875431129009</v>
      </c>
    </row>
    <row r="653" spans="1:6" ht="24" x14ac:dyDescent="0.2">
      <c r="A653" s="55" t="s">
        <v>605</v>
      </c>
      <c r="B653" s="87" t="s">
        <v>1299</v>
      </c>
      <c r="C653" s="52" t="s">
        <v>1300</v>
      </c>
      <c r="D653" s="266"/>
      <c r="E653" s="266"/>
      <c r="F653" s="54" t="str">
        <f t="shared" si="188"/>
        <v>-</v>
      </c>
    </row>
    <row r="654" spans="1:6" ht="24" x14ac:dyDescent="0.2">
      <c r="A654" s="55" t="s">
        <v>605</v>
      </c>
      <c r="B654" s="87" t="s">
        <v>1301</v>
      </c>
      <c r="C654" s="52" t="s">
        <v>1302</v>
      </c>
      <c r="D654" s="266">
        <v>120</v>
      </c>
      <c r="E654" s="266">
        <v>117</v>
      </c>
      <c r="F654" s="54">
        <f t="shared" si="188"/>
        <v>97.5</v>
      </c>
    </row>
    <row r="655" spans="1:6" ht="12.75" customHeight="1" x14ac:dyDescent="0.2">
      <c r="A655" s="55" t="s">
        <v>605</v>
      </c>
      <c r="B655" s="87" t="s">
        <v>1303</v>
      </c>
      <c r="C655" s="52" t="s">
        <v>1304</v>
      </c>
      <c r="D655" s="266"/>
      <c r="E655" s="266"/>
      <c r="F655" s="54" t="str">
        <f t="shared" si="188"/>
        <v>-</v>
      </c>
    </row>
    <row r="656" spans="1:6" ht="12.75" customHeight="1" x14ac:dyDescent="0.2">
      <c r="A656" s="55" t="s">
        <v>605</v>
      </c>
      <c r="B656" s="87" t="s">
        <v>1305</v>
      </c>
      <c r="C656" s="52" t="s">
        <v>1306</v>
      </c>
      <c r="D656" s="266">
        <v>117</v>
      </c>
      <c r="E656" s="266">
        <v>115</v>
      </c>
      <c r="F656" s="54">
        <f t="shared" si="188"/>
        <v>98.290598290598282</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v>140636.42000000001</v>
      </c>
      <c r="F663" s="54" t="str">
        <f t="shared" si="188"/>
        <v>-</v>
      </c>
    </row>
    <row r="664" spans="1:6" ht="12.75" customHeight="1" x14ac:dyDescent="0.2">
      <c r="A664" s="55">
        <v>63314</v>
      </c>
      <c r="B664" s="87" t="s">
        <v>1322</v>
      </c>
      <c r="C664" s="52" t="s">
        <v>1323</v>
      </c>
      <c r="D664" s="244"/>
      <c r="E664" s="244">
        <v>10636.27</v>
      </c>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c r="F669" s="54" t="str">
        <f t="shared" si="188"/>
        <v>-</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v>14852870</v>
      </c>
      <c r="E675" s="244">
        <v>15498591.810000001</v>
      </c>
      <c r="F675" s="54">
        <f t="shared" si="188"/>
        <v>104.34745480166461</v>
      </c>
    </row>
    <row r="676" spans="1:6" ht="24" x14ac:dyDescent="0.2">
      <c r="A676" s="55">
        <v>63613</v>
      </c>
      <c r="B676" s="234" t="s">
        <v>1346</v>
      </c>
      <c r="C676" s="52" t="s">
        <v>1347</v>
      </c>
      <c r="D676" s="244"/>
      <c r="E676" s="244"/>
      <c r="F676" s="54" t="str">
        <f t="shared" si="188"/>
        <v>-</v>
      </c>
    </row>
    <row r="677" spans="1:6" ht="24" x14ac:dyDescent="0.2">
      <c r="A677" s="55">
        <v>63622</v>
      </c>
      <c r="B677" s="234" t="s">
        <v>1348</v>
      </c>
      <c r="C677" s="52" t="s">
        <v>1349</v>
      </c>
      <c r="D677" s="244">
        <v>304398</v>
      </c>
      <c r="E677" s="244">
        <v>485125.94</v>
      </c>
      <c r="F677" s="54">
        <f t="shared" si="188"/>
        <v>159.37224948915565</v>
      </c>
    </row>
    <row r="678" spans="1:6" ht="24"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c r="E694" s="244"/>
      <c r="F694" s="54" t="str">
        <f t="shared" si="188"/>
        <v>-</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v>194107</v>
      </c>
      <c r="E710" s="244">
        <v>246820</v>
      </c>
      <c r="F710" s="54">
        <f t="shared" si="188"/>
        <v>127.15667132045726</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v>1547</v>
      </c>
      <c r="E712" s="244">
        <v>20241.71</v>
      </c>
      <c r="F712" s="54">
        <f t="shared" si="188"/>
        <v>1308.4492566257272</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v>60623</v>
      </c>
      <c r="E716" s="244">
        <v>31792.17</v>
      </c>
      <c r="F716" s="54">
        <f t="shared" si="188"/>
        <v>52.442422842815425</v>
      </c>
    </row>
    <row r="717" spans="1:6" ht="12.75" customHeight="1" x14ac:dyDescent="0.2">
      <c r="A717" s="55">
        <v>31215</v>
      </c>
      <c r="B717" s="87" t="s">
        <v>1410</v>
      </c>
      <c r="C717" s="52" t="s">
        <v>1411</v>
      </c>
      <c r="D717" s="244">
        <v>29433</v>
      </c>
      <c r="E717" s="244">
        <v>40444.910000000003</v>
      </c>
      <c r="F717" s="54">
        <f t="shared" si="188"/>
        <v>137.41348146638128</v>
      </c>
    </row>
    <row r="718" spans="1:6" ht="12.75" customHeight="1" x14ac:dyDescent="0.2">
      <c r="A718" s="55">
        <v>32121</v>
      </c>
      <c r="B718" s="87" t="s">
        <v>1412</v>
      </c>
      <c r="C718" s="52" t="s">
        <v>1413</v>
      </c>
      <c r="D718" s="244">
        <v>332214</v>
      </c>
      <c r="E718" s="244">
        <v>398521.71</v>
      </c>
      <c r="F718" s="54">
        <f t="shared" si="188"/>
        <v>119.95933645180517</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6245</v>
      </c>
      <c r="E720" s="244">
        <v>10727.5</v>
      </c>
      <c r="F720" s="54">
        <f t="shared" si="188"/>
        <v>171.77742193755003</v>
      </c>
    </row>
    <row r="721" spans="1:6" ht="12.75" customHeight="1" x14ac:dyDescent="0.2">
      <c r="A721" s="55" t="s">
        <v>1418</v>
      </c>
      <c r="B721" s="87" t="s">
        <v>1419</v>
      </c>
      <c r="C721" s="52" t="s">
        <v>1418</v>
      </c>
      <c r="D721" s="244"/>
      <c r="E721" s="244"/>
      <c r="F721" s="54" t="str">
        <f t="shared" si="188"/>
        <v>-</v>
      </c>
    </row>
    <row r="722" spans="1:6" ht="12.75" customHeight="1" x14ac:dyDescent="0.2">
      <c r="A722" s="55" t="s">
        <v>1420</v>
      </c>
      <c r="B722" s="87" t="s">
        <v>1421</v>
      </c>
      <c r="C722" s="52" t="s">
        <v>1420</v>
      </c>
      <c r="D722" s="244">
        <v>23352</v>
      </c>
      <c r="E722" s="244">
        <v>25586.68</v>
      </c>
      <c r="F722" s="54">
        <f t="shared" si="188"/>
        <v>109.56954436450839</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c r="E725" s="244"/>
      <c r="F725" s="54" t="str">
        <f t="shared" ref="F725:F979" si="190">IF(D725&lt;&gt;0,IF(E725/D725&gt;=100,"&gt;&gt;100",E725/D725*100),"-")</f>
        <v>-</v>
      </c>
    </row>
    <row r="726" spans="1:6" ht="12.75" customHeight="1" x14ac:dyDescent="0.2">
      <c r="A726" s="55" t="s">
        <v>1428</v>
      </c>
      <c r="B726" s="87" t="s">
        <v>1429</v>
      </c>
      <c r="C726" s="52" t="s">
        <v>1428</v>
      </c>
      <c r="D726" s="244"/>
      <c r="E726" s="244"/>
      <c r="F726" s="54" t="str">
        <f t="shared" si="190"/>
        <v>-</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v>819339</v>
      </c>
      <c r="E824" s="244">
        <v>1048616.6599999999</v>
      </c>
      <c r="F824" s="54">
        <f t="shared" si="190"/>
        <v>127.98324747143732</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v>1862</v>
      </c>
      <c r="E828" s="244">
        <v>10636.27</v>
      </c>
      <c r="F828" s="54">
        <f t="shared" si="190"/>
        <v>571.22824919441462</v>
      </c>
    </row>
    <row r="829" spans="1:6" ht="12.75" customHeight="1" x14ac:dyDescent="0.2">
      <c r="A829" s="55">
        <v>38117</v>
      </c>
      <c r="B829" s="87" t="s">
        <v>1633</v>
      </c>
      <c r="C829" s="52" t="s">
        <v>1634</v>
      </c>
      <c r="D829" s="244">
        <v>4866</v>
      </c>
      <c r="E829" s="244">
        <v>1600</v>
      </c>
      <c r="F829" s="54">
        <f t="shared" si="190"/>
        <v>32.881216605014387</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v>14993</v>
      </c>
      <c r="E897" s="244">
        <v>14993.28</v>
      </c>
      <c r="F897" s="54">
        <f t="shared" si="190"/>
        <v>100.0018675381845</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v>14993</v>
      </c>
      <c r="E958" s="244">
        <v>14993.28</v>
      </c>
      <c r="F958" s="54">
        <f t="shared" si="190"/>
        <v>100.0018675381845</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50" t="s">
        <v>1941</v>
      </c>
      <c r="B983" s="351"/>
      <c r="C983" s="68"/>
      <c r="D983" s="75"/>
      <c r="E983" s="75"/>
      <c r="F983" s="76"/>
    </row>
    <row r="984" spans="1:6" ht="39" customHeight="1" x14ac:dyDescent="0.2">
      <c r="A984" s="202" t="s">
        <v>1942</v>
      </c>
      <c r="B984" s="198" t="s">
        <v>40</v>
      </c>
      <c r="C984" s="222" t="s">
        <v>41</v>
      </c>
      <c r="D984" s="67" t="s">
        <v>1943</v>
      </c>
      <c r="E984" s="69" t="s">
        <v>1944</v>
      </c>
      <c r="F984" s="67" t="s">
        <v>51</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8"/>
      <c r="E994" s="349"/>
      <c r="F994" s="73"/>
    </row>
    <row r="995" spans="1:6" ht="15" customHeight="1" x14ac:dyDescent="0.2">
      <c r="A995" s="190"/>
      <c r="B995" s="213"/>
      <c r="C995" s="223"/>
      <c r="D995" s="348"/>
      <c r="E995" s="349"/>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133" workbookViewId="0">
      <selection activeCell="E146" sqref="E146"/>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8"/>
      <c r="B1" s="299"/>
      <c r="C1" s="298"/>
      <c r="D1" s="300"/>
      <c r="E1" s="300"/>
      <c r="F1" s="300"/>
    </row>
    <row r="2" spans="1:25" ht="50.1" customHeight="1" x14ac:dyDescent="0.25">
      <c r="A2" s="356" t="s">
        <v>31</v>
      </c>
      <c r="B2" s="357"/>
      <c r="C2" s="357"/>
      <c r="D2" s="357"/>
      <c r="E2" s="357"/>
      <c r="F2" s="357"/>
      <c r="G2" s="89"/>
      <c r="H2" s="89"/>
      <c r="I2" s="89"/>
      <c r="J2" s="89"/>
      <c r="K2" s="89"/>
      <c r="L2" s="89"/>
      <c r="M2" s="89"/>
      <c r="N2" s="89"/>
      <c r="O2" s="89"/>
      <c r="P2" s="89"/>
      <c r="Q2" s="89"/>
      <c r="R2" s="89"/>
      <c r="S2" s="89"/>
      <c r="T2" s="89"/>
      <c r="U2" s="89"/>
      <c r="V2" s="89"/>
      <c r="W2" s="89"/>
      <c r="X2" s="89"/>
    </row>
    <row r="3" spans="1:25" s="227" customFormat="1" ht="48" customHeight="1" x14ac:dyDescent="0.2">
      <c r="A3" s="301" t="s">
        <v>48</v>
      </c>
      <c r="B3" s="302" t="s">
        <v>40</v>
      </c>
      <c r="C3" s="303" t="s">
        <v>41</v>
      </c>
      <c r="D3" s="304" t="s">
        <v>1963</v>
      </c>
      <c r="E3" s="302" t="s">
        <v>1964</v>
      </c>
      <c r="F3" s="305" t="s">
        <v>51</v>
      </c>
    </row>
    <row r="4" spans="1:25" s="226" customFormat="1" ht="12" customHeight="1" x14ac:dyDescent="0.2">
      <c r="A4" s="287">
        <v>1</v>
      </c>
      <c r="B4" s="288">
        <v>2</v>
      </c>
      <c r="C4" s="289" t="s">
        <v>52</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9" t="s">
        <v>1965</v>
      </c>
      <c r="B5" s="360"/>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15743724</v>
      </c>
      <c r="E6" s="231">
        <f t="shared" si="0"/>
        <v>14952583.950000001</v>
      </c>
      <c r="F6" s="232">
        <f t="shared" ref="F6:F260" si="1">IF(D6&gt;0,IF(E6/D6&gt;=100,"&gt;&gt;100",E6/D6*100),"-")</f>
        <v>94.97488618321816</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13800086</v>
      </c>
      <c r="E7" s="106">
        <f t="shared" si="2"/>
        <v>13055195.970000001</v>
      </c>
      <c r="F7" s="95">
        <f t="shared" si="1"/>
        <v>94.602279797386785</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38720</v>
      </c>
      <c r="E8" s="106">
        <f>E9+E10-E11</f>
        <v>38720.300000000003</v>
      </c>
      <c r="F8" s="95">
        <f t="shared" si="1"/>
        <v>100.00077479338844</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v>36720</v>
      </c>
      <c r="E9" s="249">
        <v>36720.300000000003</v>
      </c>
      <c r="F9" s="95">
        <f t="shared" si="1"/>
        <v>100.00081699346406</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v>2000</v>
      </c>
      <c r="E10" s="249">
        <v>2000</v>
      </c>
      <c r="F10" s="95">
        <f t="shared" si="1"/>
        <v>100</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13725053</v>
      </c>
      <c r="E12" s="106">
        <f t="shared" si="3"/>
        <v>12985864.779999999</v>
      </c>
      <c r="F12" s="95">
        <f t="shared" si="1"/>
        <v>94.614314276236314</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12404340</v>
      </c>
      <c r="E13" s="106">
        <f t="shared" si="4"/>
        <v>11844272.65</v>
      </c>
      <c r="F13" s="95">
        <f t="shared" si="1"/>
        <v>95.484908104743994</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23142319</v>
      </c>
      <c r="E15" s="249">
        <v>23142318.920000002</v>
      </c>
      <c r="F15" s="95">
        <f t="shared" si="1"/>
        <v>99.999999654312958</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v>56941</v>
      </c>
      <c r="E17" s="249">
        <v>56941.08</v>
      </c>
      <c r="F17" s="95">
        <f t="shared" si="1"/>
        <v>100.00014049630319</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10794920</v>
      </c>
      <c r="E18" s="249">
        <v>11354987.35</v>
      </c>
      <c r="F18" s="95">
        <f t="shared" si="1"/>
        <v>105.18824919499173</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351361</v>
      </c>
      <c r="E19" s="106">
        <f t="shared" si="5"/>
        <v>341559.83000000007</v>
      </c>
      <c r="F19" s="95">
        <f t="shared" si="1"/>
        <v>97.210512834378335</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4039873</v>
      </c>
      <c r="E20" s="249">
        <v>4037500.75</v>
      </c>
      <c r="F20" s="95">
        <f t="shared" si="1"/>
        <v>99.941279094664608</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43587</v>
      </c>
      <c r="E21" s="249">
        <v>43587.34</v>
      </c>
      <c r="F21" s="95">
        <f t="shared" si="1"/>
        <v>100.0007800490972</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1128038</v>
      </c>
      <c r="E22" s="249">
        <v>1128038.23</v>
      </c>
      <c r="F22" s="95">
        <f t="shared" si="1"/>
        <v>100.00002038938405</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v>2899</v>
      </c>
      <c r="E24" s="249">
        <v>2899</v>
      </c>
      <c r="F24" s="95">
        <f t="shared" si="1"/>
        <v>100</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115898</v>
      </c>
      <c r="E25" s="249">
        <v>115873.47</v>
      </c>
      <c r="F25" s="95">
        <f t="shared" si="1"/>
        <v>99.978834837529547</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449761</v>
      </c>
      <c r="E26" s="249">
        <v>449760.71</v>
      </c>
      <c r="F26" s="95">
        <f t="shared" si="1"/>
        <v>99.999935521310206</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5428695</v>
      </c>
      <c r="E28" s="249">
        <v>5436099.6699999999</v>
      </c>
      <c r="F28" s="95">
        <f t="shared" si="1"/>
        <v>100.13639871092408</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262289</v>
      </c>
      <c r="E29" s="106">
        <f t="shared" si="6"/>
        <v>199415.93000000005</v>
      </c>
      <c r="F29" s="95">
        <f t="shared" si="1"/>
        <v>76.029086236937133</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v>633163</v>
      </c>
      <c r="E30" s="249">
        <v>633162.67000000004</v>
      </c>
      <c r="F30" s="95">
        <f t="shared" si="1"/>
        <v>99.999947880719503</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v>370874</v>
      </c>
      <c r="E34" s="249">
        <v>433746.74</v>
      </c>
      <c r="F34" s="95">
        <f t="shared" si="1"/>
        <v>116.95258767128458</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673803</v>
      </c>
      <c r="E35" s="106">
        <f t="shared" si="7"/>
        <v>567436.42999999993</v>
      </c>
      <c r="F35" s="95">
        <f t="shared" si="1"/>
        <v>84.213995782149965</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1069187</v>
      </c>
      <c r="E36" s="249">
        <v>1362805.9</v>
      </c>
      <c r="F36" s="95">
        <f t="shared" si="1"/>
        <v>127.46188459081526</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v>395384</v>
      </c>
      <c r="E40" s="249">
        <v>795369.47</v>
      </c>
      <c r="F40" s="95">
        <f t="shared" si="1"/>
        <v>201.16379772575522</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33260</v>
      </c>
      <c r="E45" s="106">
        <f t="shared" si="9"/>
        <v>33179.94</v>
      </c>
      <c r="F45" s="95">
        <f t="shared" si="1"/>
        <v>99.759290438965735</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v>34380</v>
      </c>
      <c r="E47" s="249">
        <v>34380.5</v>
      </c>
      <c r="F47" s="95">
        <f t="shared" si="1"/>
        <v>100.00145433391508</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v>1120</v>
      </c>
      <c r="E50" s="249">
        <v>1200.56</v>
      </c>
      <c r="F50" s="95">
        <f t="shared" si="1"/>
        <v>107.19285714285714</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36313</v>
      </c>
      <c r="E52" s="106">
        <f t="shared" si="10"/>
        <v>30610.890000000014</v>
      </c>
      <c r="F52" s="95">
        <f t="shared" si="1"/>
        <v>84.297331534161358</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402938</v>
      </c>
      <c r="E54" s="249">
        <v>402938.25</v>
      </c>
      <c r="F54" s="95">
        <f t="shared" si="1"/>
        <v>100.00006204428473</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366625</v>
      </c>
      <c r="E55" s="249">
        <v>372327.36</v>
      </c>
      <c r="F55" s="95">
        <f t="shared" si="1"/>
        <v>101.55536583702694</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1943638</v>
      </c>
      <c r="E68" s="106">
        <f t="shared" si="13"/>
        <v>1897387.98</v>
      </c>
      <c r="F68" s="95">
        <f t="shared" si="1"/>
        <v>97.620440637608439</v>
      </c>
      <c r="G68" s="89"/>
      <c r="H68" s="89"/>
      <c r="I68" s="89"/>
      <c r="J68" s="89"/>
      <c r="K68" s="89"/>
      <c r="L68" s="89"/>
      <c r="M68" s="89"/>
      <c r="N68" s="89"/>
      <c r="O68" s="89"/>
      <c r="P68" s="89"/>
      <c r="Q68" s="89"/>
      <c r="R68" s="89"/>
      <c r="S68" s="89"/>
      <c r="T68" s="89"/>
      <c r="U68" s="89"/>
      <c r="V68" s="89"/>
      <c r="W68" s="89"/>
      <c r="X68" s="89"/>
    </row>
    <row r="69" spans="1:24" ht="12.75" customHeight="1" x14ac:dyDescent="0.2">
      <c r="A69" s="93" t="s">
        <v>34</v>
      </c>
      <c r="B69" s="88" t="s">
        <v>2069</v>
      </c>
      <c r="C69" s="94" t="s">
        <v>34</v>
      </c>
      <c r="D69" s="106">
        <f t="shared" ref="D69:E69" si="14">+D70+D75+D76+D77</f>
        <v>215423</v>
      </c>
      <c r="E69" s="106">
        <f t="shared" si="14"/>
        <v>145722.62000000002</v>
      </c>
      <c r="F69" s="95">
        <f t="shared" si="1"/>
        <v>67.64487543112854</v>
      </c>
      <c r="G69" s="89"/>
      <c r="H69" s="89"/>
      <c r="I69" s="89"/>
      <c r="J69" s="89"/>
      <c r="K69" s="89"/>
      <c r="L69" s="89"/>
      <c r="M69" s="89"/>
      <c r="N69" s="89"/>
      <c r="O69" s="89"/>
      <c r="P69" s="89"/>
      <c r="Q69" s="89"/>
      <c r="R69" s="89"/>
      <c r="S69" s="89"/>
      <c r="T69" s="89"/>
      <c r="U69" s="89"/>
      <c r="V69" s="89"/>
      <c r="W69" s="89"/>
      <c r="X69" s="89"/>
    </row>
    <row r="70" spans="1:24" ht="12.75" customHeight="1" x14ac:dyDescent="0.2">
      <c r="A70" s="93" t="s">
        <v>2070</v>
      </c>
      <c r="B70" s="88" t="s">
        <v>2071</v>
      </c>
      <c r="C70" s="94" t="s">
        <v>2070</v>
      </c>
      <c r="D70" s="106">
        <f t="shared" ref="D70:E70" si="15">SUM(D71:D74)</f>
        <v>211811</v>
      </c>
      <c r="E70" s="106">
        <f t="shared" si="15"/>
        <v>144041.73000000001</v>
      </c>
      <c r="F70" s="95">
        <f t="shared" si="1"/>
        <v>68.004839219870547</v>
      </c>
      <c r="G70" s="89"/>
      <c r="H70" s="89"/>
      <c r="I70" s="89"/>
      <c r="J70" s="89"/>
      <c r="K70" s="89"/>
      <c r="L70" s="89"/>
      <c r="M70" s="89"/>
      <c r="N70" s="89"/>
      <c r="O70" s="89"/>
      <c r="P70" s="89"/>
      <c r="Q70" s="89"/>
      <c r="R70" s="89"/>
      <c r="S70" s="89"/>
      <c r="T70" s="89"/>
      <c r="U70" s="89"/>
      <c r="V70" s="89"/>
      <c r="W70" s="89"/>
      <c r="X70" s="89"/>
    </row>
    <row r="71" spans="1:24" ht="12.75" customHeight="1" x14ac:dyDescent="0.2">
      <c r="A71" s="93" t="s">
        <v>2072</v>
      </c>
      <c r="B71" s="88" t="s">
        <v>2073</v>
      </c>
      <c r="C71" s="94" t="s">
        <v>2072</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2074</v>
      </c>
      <c r="B72" s="88" t="s">
        <v>2075</v>
      </c>
      <c r="C72" s="94" t="s">
        <v>2074</v>
      </c>
      <c r="D72" s="249">
        <v>211683</v>
      </c>
      <c r="E72" s="249">
        <v>144041.73000000001</v>
      </c>
      <c r="F72" s="95">
        <f t="shared" si="1"/>
        <v>68.045960232989898</v>
      </c>
      <c r="G72" s="89"/>
      <c r="H72" s="89"/>
      <c r="I72" s="89"/>
      <c r="J72" s="89"/>
      <c r="K72" s="89"/>
      <c r="L72" s="89"/>
      <c r="M72" s="89"/>
      <c r="N72" s="89"/>
      <c r="O72" s="89"/>
      <c r="P72" s="89"/>
      <c r="Q72" s="89"/>
      <c r="R72" s="89"/>
      <c r="S72" s="89"/>
      <c r="T72" s="89"/>
      <c r="U72" s="89"/>
      <c r="V72" s="89"/>
      <c r="W72" s="89"/>
      <c r="X72" s="89"/>
    </row>
    <row r="73" spans="1:24" ht="12.75" customHeight="1" x14ac:dyDescent="0.2">
      <c r="A73" s="93" t="s">
        <v>2076</v>
      </c>
      <c r="B73" s="88" t="s">
        <v>2077</v>
      </c>
      <c r="C73" s="94" t="s">
        <v>2076</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2078</v>
      </c>
      <c r="B74" s="88" t="s">
        <v>2079</v>
      </c>
      <c r="C74" s="94" t="s">
        <v>2078</v>
      </c>
      <c r="D74" s="249">
        <v>128</v>
      </c>
      <c r="E74" s="249"/>
      <c r="F74" s="95">
        <f t="shared" si="1"/>
        <v>0</v>
      </c>
      <c r="G74" s="89"/>
      <c r="H74" s="89"/>
      <c r="I74" s="89"/>
      <c r="J74" s="89"/>
      <c r="K74" s="89"/>
      <c r="L74" s="89"/>
      <c r="M74" s="89"/>
      <c r="N74" s="89"/>
      <c r="O74" s="89"/>
      <c r="P74" s="89"/>
      <c r="Q74" s="89"/>
      <c r="R74" s="89"/>
      <c r="S74" s="89"/>
      <c r="T74" s="89"/>
      <c r="U74" s="89"/>
      <c r="V74" s="89"/>
      <c r="W74" s="89"/>
      <c r="X74" s="89"/>
    </row>
    <row r="75" spans="1:24" ht="12.75" customHeight="1" x14ac:dyDescent="0.2">
      <c r="A75" s="93" t="s">
        <v>2080</v>
      </c>
      <c r="B75" s="88" t="s">
        <v>2081</v>
      </c>
      <c r="C75" s="94" t="s">
        <v>2080</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2082</v>
      </c>
      <c r="B76" s="88" t="s">
        <v>2083</v>
      </c>
      <c r="C76" s="94" t="s">
        <v>2082</v>
      </c>
      <c r="D76" s="249">
        <v>3612</v>
      </c>
      <c r="E76" s="249">
        <v>1680.89</v>
      </c>
      <c r="F76" s="95">
        <f t="shared" si="1"/>
        <v>46.536267995570327</v>
      </c>
      <c r="G76" s="89"/>
      <c r="H76" s="89"/>
      <c r="I76" s="89"/>
      <c r="J76" s="89"/>
      <c r="K76" s="89"/>
      <c r="L76" s="89"/>
      <c r="M76" s="89"/>
      <c r="N76" s="89"/>
      <c r="O76" s="89"/>
      <c r="P76" s="89"/>
      <c r="Q76" s="89"/>
      <c r="R76" s="89"/>
      <c r="S76" s="89"/>
      <c r="T76" s="89"/>
      <c r="U76" s="89"/>
      <c r="V76" s="89"/>
      <c r="W76" s="89"/>
      <c r="X76" s="89"/>
    </row>
    <row r="77" spans="1:24" ht="12.75" customHeight="1" x14ac:dyDescent="0.2">
      <c r="A77" s="93" t="s">
        <v>2084</v>
      </c>
      <c r="B77" s="88" t="s">
        <v>2085</v>
      </c>
      <c r="C77" s="94" t="s">
        <v>2084</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2086</v>
      </c>
      <c r="B78" s="88" t="s">
        <v>2087</v>
      </c>
      <c r="C78" s="94" t="s">
        <v>2086</v>
      </c>
      <c r="D78" s="106">
        <f>D79+SUM(D82:D84)-D85+D86</f>
        <v>363282</v>
      </c>
      <c r="E78" s="106">
        <f>E79+SUM(E82:E84)-E85+E86</f>
        <v>303420.49</v>
      </c>
      <c r="F78" s="95">
        <f t="shared" si="1"/>
        <v>83.522026965277661</v>
      </c>
      <c r="G78" s="89"/>
      <c r="H78" s="89"/>
      <c r="I78" s="89"/>
      <c r="J78" s="89"/>
      <c r="K78" s="89"/>
      <c r="L78" s="89"/>
      <c r="M78" s="89"/>
      <c r="N78" s="89"/>
      <c r="O78" s="89"/>
      <c r="P78" s="89"/>
      <c r="Q78" s="89"/>
      <c r="R78" s="89"/>
      <c r="S78" s="89"/>
      <c r="T78" s="89"/>
      <c r="U78" s="89"/>
      <c r="V78" s="89"/>
      <c r="W78" s="89"/>
      <c r="X78" s="89"/>
    </row>
    <row r="79" spans="1:24" ht="12.75" customHeight="1" x14ac:dyDescent="0.2">
      <c r="A79" s="93" t="s">
        <v>2088</v>
      </c>
      <c r="B79" s="88" t="s">
        <v>2089</v>
      </c>
      <c r="C79" s="94" t="s">
        <v>2088</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2090</v>
      </c>
      <c r="B80" s="88" t="s">
        <v>2091</v>
      </c>
      <c r="C80" s="94" t="s">
        <v>2090</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2092</v>
      </c>
      <c r="B81" s="88" t="s">
        <v>2093</v>
      </c>
      <c r="C81" s="94" t="s">
        <v>2092</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2094</v>
      </c>
      <c r="B82" s="88" t="s">
        <v>2095</v>
      </c>
      <c r="C82" s="94" t="s">
        <v>2094</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2096</v>
      </c>
      <c r="B83" s="88" t="s">
        <v>2097</v>
      </c>
      <c r="C83" s="94" t="s">
        <v>2096</v>
      </c>
      <c r="D83" s="249">
        <v>0</v>
      </c>
      <c r="E83" s="249">
        <v>0</v>
      </c>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2098</v>
      </c>
      <c r="B84" s="88" t="s">
        <v>2099</v>
      </c>
      <c r="C84" s="94" t="s">
        <v>2098</v>
      </c>
      <c r="D84" s="249">
        <v>26081</v>
      </c>
      <c r="E84" s="249">
        <v>19793.349999999999</v>
      </c>
      <c r="F84" s="95">
        <f t="shared" si="1"/>
        <v>75.891836969441357</v>
      </c>
      <c r="G84" s="89"/>
      <c r="H84" s="89"/>
      <c r="I84" s="89"/>
      <c r="J84" s="89"/>
      <c r="K84" s="89"/>
      <c r="L84" s="89"/>
      <c r="M84" s="89"/>
      <c r="N84" s="89"/>
      <c r="O84" s="89"/>
      <c r="P84" s="89"/>
      <c r="Q84" s="89"/>
      <c r="R84" s="89"/>
      <c r="S84" s="89"/>
      <c r="T84" s="89"/>
      <c r="U84" s="89"/>
      <c r="V84" s="89"/>
      <c r="W84" s="89"/>
      <c r="X84" s="89"/>
    </row>
    <row r="85" spans="1:24" ht="24" x14ac:dyDescent="0.2">
      <c r="A85" s="93" t="s">
        <v>2100</v>
      </c>
      <c r="B85" s="88" t="s">
        <v>2101</v>
      </c>
      <c r="C85" s="94" t="s">
        <v>2100</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2102</v>
      </c>
      <c r="B86" s="88" t="s">
        <v>2103</v>
      </c>
      <c r="C86" s="94" t="s">
        <v>2102</v>
      </c>
      <c r="D86" s="249">
        <v>337201</v>
      </c>
      <c r="E86" s="249">
        <v>283627.14</v>
      </c>
      <c r="F86" s="95">
        <f t="shared" si="1"/>
        <v>84.112188279394189</v>
      </c>
      <c r="G86" s="89"/>
      <c r="H86" s="89"/>
      <c r="I86" s="89"/>
      <c r="J86" s="89"/>
      <c r="K86" s="89"/>
      <c r="L86" s="89"/>
      <c r="M86" s="89"/>
      <c r="N86" s="89"/>
      <c r="O86" s="89"/>
      <c r="P86" s="89"/>
      <c r="Q86" s="89"/>
      <c r="R86" s="89"/>
      <c r="S86" s="89"/>
      <c r="T86" s="89"/>
      <c r="U86" s="89"/>
      <c r="V86" s="89"/>
      <c r="W86" s="89"/>
      <c r="X86" s="89"/>
    </row>
    <row r="87" spans="1:24" ht="12.75" customHeight="1" x14ac:dyDescent="0.2">
      <c r="A87" s="93" t="s">
        <v>2104</v>
      </c>
      <c r="B87" s="88" t="s">
        <v>2105</v>
      </c>
      <c r="C87" s="94" t="s">
        <v>2104</v>
      </c>
      <c r="D87" s="106">
        <f t="shared" ref="D87:E87" si="17">D88+D106-D117</f>
        <v>48210</v>
      </c>
      <c r="E87" s="106">
        <f t="shared" si="17"/>
        <v>45975.96</v>
      </c>
      <c r="F87" s="95">
        <f t="shared" si="1"/>
        <v>95.366023646546367</v>
      </c>
      <c r="G87" s="89"/>
      <c r="H87" s="89"/>
      <c r="I87" s="89"/>
      <c r="J87" s="89"/>
      <c r="K87" s="89"/>
      <c r="L87" s="89"/>
      <c r="M87" s="89"/>
      <c r="N87" s="89"/>
      <c r="O87" s="89"/>
      <c r="P87" s="89"/>
      <c r="Q87" s="89"/>
      <c r="R87" s="89"/>
      <c r="S87" s="89"/>
      <c r="T87" s="89"/>
      <c r="U87" s="89"/>
      <c r="V87" s="89"/>
      <c r="W87" s="89"/>
      <c r="X87" s="89"/>
    </row>
    <row r="88" spans="1:24" ht="36" x14ac:dyDescent="0.2">
      <c r="A88" s="93"/>
      <c r="B88" s="88" t="s">
        <v>2106</v>
      </c>
      <c r="C88" s="94" t="s">
        <v>2107</v>
      </c>
      <c r="D88" s="106">
        <f t="shared" ref="D88:E88" si="18">SUM(D89:D105)</f>
        <v>48210</v>
      </c>
      <c r="E88" s="106">
        <f t="shared" si="18"/>
        <v>45975.96</v>
      </c>
      <c r="F88" s="95">
        <f t="shared" si="1"/>
        <v>95.366023646546367</v>
      </c>
      <c r="G88" s="89"/>
      <c r="H88" s="89"/>
      <c r="I88" s="89"/>
      <c r="J88" s="89"/>
      <c r="K88" s="89"/>
      <c r="L88" s="89"/>
      <c r="M88" s="89"/>
      <c r="N88" s="89"/>
      <c r="O88" s="89"/>
      <c r="P88" s="89"/>
      <c r="Q88" s="89"/>
      <c r="R88" s="89"/>
      <c r="S88" s="89"/>
      <c r="T88" s="89"/>
      <c r="U88" s="89"/>
      <c r="V88" s="89"/>
      <c r="W88" s="89"/>
      <c r="X88" s="89"/>
    </row>
    <row r="89" spans="1:24" ht="12.75" customHeight="1" x14ac:dyDescent="0.2">
      <c r="A89" s="93" t="s">
        <v>2108</v>
      </c>
      <c r="B89" s="88" t="s">
        <v>2109</v>
      </c>
      <c r="C89" s="94" t="s">
        <v>2108</v>
      </c>
      <c r="D89" s="249">
        <v>48210</v>
      </c>
      <c r="E89" s="249">
        <v>45975.96</v>
      </c>
      <c r="F89" s="95">
        <f t="shared" si="1"/>
        <v>95.366023646546367</v>
      </c>
      <c r="G89" s="89"/>
      <c r="H89" s="89"/>
      <c r="I89" s="89"/>
      <c r="J89" s="89"/>
      <c r="K89" s="89"/>
      <c r="L89" s="89"/>
      <c r="M89" s="89"/>
      <c r="N89" s="89"/>
      <c r="O89" s="89"/>
      <c r="P89" s="89"/>
      <c r="Q89" s="89"/>
      <c r="R89" s="89"/>
      <c r="S89" s="89"/>
      <c r="T89" s="89"/>
      <c r="U89" s="89"/>
      <c r="V89" s="89"/>
      <c r="W89" s="89"/>
      <c r="X89" s="89"/>
    </row>
    <row r="90" spans="1:24" ht="12.75" customHeight="1" x14ac:dyDescent="0.2">
      <c r="A90" s="93" t="s">
        <v>2110</v>
      </c>
      <c r="B90" s="88" t="s">
        <v>2111</v>
      </c>
      <c r="C90" s="94" t="s">
        <v>2110</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2112</v>
      </c>
      <c r="B91" s="88" t="s">
        <v>2113</v>
      </c>
      <c r="C91" s="94" t="s">
        <v>2112</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2114</v>
      </c>
      <c r="B92" s="88" t="s">
        <v>2115</v>
      </c>
      <c r="C92" s="94" t="s">
        <v>2114</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2116</v>
      </c>
      <c r="B93" s="88" t="s">
        <v>2117</v>
      </c>
      <c r="C93" s="94" t="s">
        <v>2116</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2118</v>
      </c>
      <c r="B94" s="88" t="s">
        <v>2119</v>
      </c>
      <c r="C94" s="94" t="s">
        <v>2118</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2120</v>
      </c>
      <c r="B95" s="88" t="s">
        <v>2121</v>
      </c>
      <c r="C95" s="94" t="s">
        <v>2120</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2122</v>
      </c>
      <c r="B96" s="88" t="s">
        <v>2123</v>
      </c>
      <c r="C96" s="94" t="s">
        <v>2122</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2124</v>
      </c>
      <c r="B97" s="88" t="s">
        <v>2125</v>
      </c>
      <c r="C97" s="94" t="s">
        <v>2124</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2126</v>
      </c>
      <c r="B98" s="88" t="s">
        <v>2127</v>
      </c>
      <c r="C98" s="94" t="s">
        <v>2126</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2128</v>
      </c>
      <c r="B99" s="88" t="s">
        <v>2129</v>
      </c>
      <c r="C99" s="94" t="s">
        <v>2128</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2130</v>
      </c>
      <c r="B100" s="88" t="s">
        <v>2131</v>
      </c>
      <c r="C100" s="94" t="s">
        <v>2130</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2132</v>
      </c>
      <c r="B101" s="88" t="s">
        <v>2133</v>
      </c>
      <c r="C101" s="94" t="s">
        <v>2132</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2134</v>
      </c>
      <c r="B102" s="88" t="s">
        <v>2135</v>
      </c>
      <c r="C102" s="94" t="s">
        <v>2134</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2136</v>
      </c>
      <c r="B103" s="88" t="s">
        <v>2137</v>
      </c>
      <c r="C103" s="94" t="s">
        <v>2136</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2138</v>
      </c>
      <c r="B104" s="88" t="s">
        <v>2139</v>
      </c>
      <c r="C104" s="94" t="s">
        <v>2138</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2140</v>
      </c>
      <c r="B105" s="88" t="s">
        <v>2141</v>
      </c>
      <c r="C105" s="94" t="s">
        <v>2140</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2142</v>
      </c>
      <c r="C106" s="94" t="s">
        <v>2143</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2144</v>
      </c>
      <c r="B107" s="88" t="s">
        <v>2145</v>
      </c>
      <c r="C107" s="94" t="s">
        <v>2144</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2146</v>
      </c>
      <c r="B108" s="88" t="s">
        <v>2147</v>
      </c>
      <c r="C108" s="94" t="s">
        <v>2146</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2148</v>
      </c>
      <c r="B109" s="88" t="s">
        <v>2149</v>
      </c>
      <c r="C109" s="94" t="s">
        <v>2148</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2150</v>
      </c>
      <c r="B110" s="88" t="s">
        <v>2151</v>
      </c>
      <c r="C110" s="94" t="s">
        <v>2150</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2152</v>
      </c>
      <c r="B111" s="88" t="s">
        <v>2153</v>
      </c>
      <c r="C111" s="94" t="s">
        <v>2152</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2154</v>
      </c>
      <c r="B112" s="88" t="s">
        <v>2155</v>
      </c>
      <c r="C112" s="94" t="s">
        <v>2154</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2156</v>
      </c>
      <c r="B113" s="88" t="s">
        <v>2157</v>
      </c>
      <c r="C113" s="94" t="s">
        <v>2156</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2158</v>
      </c>
      <c r="B114" s="88" t="s">
        <v>2159</v>
      </c>
      <c r="C114" s="94" t="s">
        <v>2158</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2160</v>
      </c>
      <c r="B115" s="88" t="s">
        <v>2161</v>
      </c>
      <c r="C115" s="94" t="s">
        <v>2160</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2162</v>
      </c>
      <c r="B116" s="88" t="s">
        <v>2163</v>
      </c>
      <c r="C116" s="94" t="s">
        <v>2162</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2164</v>
      </c>
      <c r="B117" s="88" t="s">
        <v>2165</v>
      </c>
      <c r="C117" s="94" t="s">
        <v>2164</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2166</v>
      </c>
      <c r="B118" s="88" t="s">
        <v>2167</v>
      </c>
      <c r="C118" s="94" t="s">
        <v>2166</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2168</v>
      </c>
      <c r="C119" s="94" t="s">
        <v>2169</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2170</v>
      </c>
      <c r="B120" s="88" t="s">
        <v>2171</v>
      </c>
      <c r="C120" s="94" t="s">
        <v>2170</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2172</v>
      </c>
      <c r="B121" s="88" t="s">
        <v>2173</v>
      </c>
      <c r="C121" s="94" t="s">
        <v>2172</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2174</v>
      </c>
      <c r="B122" s="88" t="s">
        <v>2175</v>
      </c>
      <c r="C122" s="94" t="s">
        <v>2174</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2176</v>
      </c>
      <c r="B123" s="88" t="s">
        <v>2177</v>
      </c>
      <c r="C123" s="94" t="s">
        <v>2176</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2178</v>
      </c>
      <c r="B124" s="88" t="s">
        <v>2179</v>
      </c>
      <c r="C124" s="94" t="s">
        <v>2178</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2180</v>
      </c>
      <c r="B125" s="88" t="s">
        <v>2181</v>
      </c>
      <c r="C125" s="94" t="s">
        <v>2180</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2182</v>
      </c>
      <c r="C126" s="94" t="s">
        <v>2183</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2184</v>
      </c>
      <c r="B127" s="88" t="s">
        <v>2171</v>
      </c>
      <c r="C127" s="94" t="s">
        <v>2184</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2185</v>
      </c>
      <c r="B128" s="88" t="s">
        <v>2173</v>
      </c>
      <c r="C128" s="94" t="s">
        <v>2185</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2186</v>
      </c>
      <c r="B129" s="88" t="s">
        <v>2175</v>
      </c>
      <c r="C129" s="94" t="s">
        <v>2186</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2187</v>
      </c>
      <c r="B130" s="88" t="s">
        <v>2177</v>
      </c>
      <c r="C130" s="94" t="s">
        <v>2187</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2188</v>
      </c>
      <c r="B131" s="88" t="s">
        <v>2179</v>
      </c>
      <c r="C131" s="94" t="s">
        <v>2188</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2189</v>
      </c>
      <c r="B132" s="88" t="s">
        <v>2181</v>
      </c>
      <c r="C132" s="94" t="s">
        <v>2189</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2190</v>
      </c>
      <c r="B133" s="88" t="s">
        <v>2191</v>
      </c>
      <c r="C133" s="94" t="s">
        <v>2190</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2192</v>
      </c>
      <c r="B134" s="88" t="s">
        <v>2193</v>
      </c>
      <c r="C134" s="94" t="s">
        <v>2192</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2194</v>
      </c>
      <c r="C135" s="94" t="s">
        <v>2195</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2196</v>
      </c>
      <c r="B136" s="88" t="s">
        <v>951</v>
      </c>
      <c r="C136" s="94" t="s">
        <v>2196</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2197</v>
      </c>
      <c r="B137" s="88" t="s">
        <v>953</v>
      </c>
      <c r="C137" s="94" t="s">
        <v>2197</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2198</v>
      </c>
      <c r="B138" s="88" t="s">
        <v>955</v>
      </c>
      <c r="C138" s="94" t="s">
        <v>2198</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2199</v>
      </c>
      <c r="B139" s="88" t="s">
        <v>1167</v>
      </c>
      <c r="C139" s="94" t="s">
        <v>2199</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2200</v>
      </c>
      <c r="B140" s="233" t="s">
        <v>1171</v>
      </c>
      <c r="C140" s="94" t="s">
        <v>2200</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2201</v>
      </c>
      <c r="B141" s="88" t="s">
        <v>1177</v>
      </c>
      <c r="C141" s="94" t="s">
        <v>2201</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2202</v>
      </c>
      <c r="C142" s="94" t="s">
        <v>2203</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2204</v>
      </c>
      <c r="B143" s="88" t="s">
        <v>1173</v>
      </c>
      <c r="C143" s="94" t="s">
        <v>2204</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2205</v>
      </c>
      <c r="B144" s="88" t="s">
        <v>969</v>
      </c>
      <c r="C144" s="94" t="s">
        <v>2205</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2206</v>
      </c>
      <c r="B145" s="88" t="s">
        <v>2207</v>
      </c>
      <c r="C145" s="94" t="s">
        <v>2206</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2208</v>
      </c>
      <c r="B146" s="88" t="s">
        <v>2209</v>
      </c>
      <c r="C146" s="94" t="s">
        <v>2208</v>
      </c>
      <c r="D146" s="106">
        <f t="shared" ref="D146:E146" si="26">SUM(D147:D149)+SUM(D158:D162)-D163</f>
        <v>35981</v>
      </c>
      <c r="E146" s="106">
        <f t="shared" si="26"/>
        <v>17386.63</v>
      </c>
      <c r="F146" s="95">
        <f t="shared" si="1"/>
        <v>48.321697562602488</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2210</v>
      </c>
      <c r="B147" s="88" t="s">
        <v>2211</v>
      </c>
      <c r="C147" s="94" t="s">
        <v>2210</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2212</v>
      </c>
      <c r="B148" s="88" t="s">
        <v>2213</v>
      </c>
      <c r="C148" s="94" t="s">
        <v>2212</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2214</v>
      </c>
      <c r="B149" s="88" t="s">
        <v>2215</v>
      </c>
      <c r="C149" s="94" t="s">
        <v>2214</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2216</v>
      </c>
      <c r="B150" s="88" t="s">
        <v>2217</v>
      </c>
      <c r="C150" s="94" t="s">
        <v>2216</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2218</v>
      </c>
      <c r="B151" s="88" t="s">
        <v>2219</v>
      </c>
      <c r="C151" s="94" t="s">
        <v>2218</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2220</v>
      </c>
      <c r="B152" s="88" t="s">
        <v>2221</v>
      </c>
      <c r="C152" s="94" t="s">
        <v>2220</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2222</v>
      </c>
      <c r="B153" s="88" t="s">
        <v>2223</v>
      </c>
      <c r="C153" s="94" t="s">
        <v>2222</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2224</v>
      </c>
      <c r="B154" s="88" t="s">
        <v>2225</v>
      </c>
      <c r="C154" s="94" t="s">
        <v>2224</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2226</v>
      </c>
      <c r="B155" s="88" t="s">
        <v>2227</v>
      </c>
      <c r="C155" s="94" t="s">
        <v>2226</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2228</v>
      </c>
      <c r="B156" s="88" t="s">
        <v>2229</v>
      </c>
      <c r="C156" s="94" t="s">
        <v>2228</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2230</v>
      </c>
      <c r="B157" s="88" t="s">
        <v>2231</v>
      </c>
      <c r="C157" s="94" t="s">
        <v>2230</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2232</v>
      </c>
      <c r="B158" s="88" t="s">
        <v>2233</v>
      </c>
      <c r="C158" s="94" t="s">
        <v>2232</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2234</v>
      </c>
      <c r="B159" s="233" t="s">
        <v>2235</v>
      </c>
      <c r="C159" s="94" t="s">
        <v>2234</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2236</v>
      </c>
      <c r="B160" s="88" t="s">
        <v>2237</v>
      </c>
      <c r="C160" s="94" t="s">
        <v>2236</v>
      </c>
      <c r="D160" s="249">
        <v>35981</v>
      </c>
      <c r="E160" s="249">
        <v>17386.63</v>
      </c>
      <c r="F160" s="95">
        <f t="shared" si="1"/>
        <v>48.321697562602488</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2238</v>
      </c>
      <c r="B161" s="88" t="s">
        <v>2239</v>
      </c>
      <c r="C161" s="94" t="s">
        <v>2238</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2240</v>
      </c>
      <c r="B162" s="88" t="s">
        <v>2241</v>
      </c>
      <c r="C162" s="94" t="s">
        <v>2240</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2242</v>
      </c>
      <c r="B163" s="88" t="s">
        <v>2243</v>
      </c>
      <c r="C163" s="94" t="s">
        <v>2242</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2244</v>
      </c>
      <c r="B164" s="88" t="s">
        <v>2245</v>
      </c>
      <c r="C164" s="94" t="s">
        <v>2244</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2246</v>
      </c>
      <c r="B165" s="88" t="s">
        <v>2247</v>
      </c>
      <c r="C165" s="94" t="s">
        <v>2246</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2248</v>
      </c>
      <c r="B166" s="88" t="s">
        <v>2249</v>
      </c>
      <c r="C166" s="94" t="s">
        <v>2248</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2250</v>
      </c>
      <c r="B167" s="88" t="s">
        <v>2251</v>
      </c>
      <c r="C167" s="94" t="s">
        <v>2250</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2252</v>
      </c>
      <c r="B168" s="88" t="s">
        <v>2253</v>
      </c>
      <c r="C168" s="94" t="s">
        <v>2252</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2254</v>
      </c>
      <c r="B169" s="88" t="s">
        <v>2255</v>
      </c>
      <c r="C169" s="94" t="s">
        <v>2254</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2256</v>
      </c>
      <c r="C170" s="94" t="s">
        <v>1288</v>
      </c>
      <c r="D170" s="106">
        <f t="shared" ref="D170:E170" si="29">SUM(D171:D173)</f>
        <v>1280742</v>
      </c>
      <c r="E170" s="106">
        <f t="shared" si="29"/>
        <v>1384882.28</v>
      </c>
      <c r="F170" s="95">
        <f t="shared" si="1"/>
        <v>108.1312457934541</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2257</v>
      </c>
      <c r="B171" s="88" t="s">
        <v>2258</v>
      </c>
      <c r="C171" s="94" t="s">
        <v>2257</v>
      </c>
      <c r="D171" s="249">
        <v>1280742</v>
      </c>
      <c r="E171" s="249">
        <v>1384882.28</v>
      </c>
      <c r="F171" s="95">
        <f t="shared" si="1"/>
        <v>108.1312457934541</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2259</v>
      </c>
      <c r="B172" s="88" t="s">
        <v>2260</v>
      </c>
      <c r="C172" s="94" t="s">
        <v>2259</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2261</v>
      </c>
      <c r="B173" s="88" t="s">
        <v>2262</v>
      </c>
      <c r="C173" s="94" t="s">
        <v>2261</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4" t="s">
        <v>2263</v>
      </c>
      <c r="B174" s="355"/>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2264</v>
      </c>
      <c r="C175" s="94" t="s">
        <v>2265</v>
      </c>
      <c r="D175" s="106">
        <f t="shared" ref="D175:E175" si="30">D176+D237</f>
        <v>15743724</v>
      </c>
      <c r="E175" s="106">
        <f t="shared" si="30"/>
        <v>14952583.950000001</v>
      </c>
      <c r="F175" s="95">
        <f t="shared" si="1"/>
        <v>94.97488618321816</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2266</v>
      </c>
      <c r="B176" s="88" t="s">
        <v>2267</v>
      </c>
      <c r="C176" s="94" t="s">
        <v>2266</v>
      </c>
      <c r="D176" s="106">
        <f t="shared" ref="D176:E176" si="31">D177+D189+D190+D206+D234</f>
        <v>1776027</v>
      </c>
      <c r="E176" s="106">
        <f t="shared" si="31"/>
        <v>1828815.5700000003</v>
      </c>
      <c r="F176" s="95">
        <f t="shared" si="1"/>
        <v>102.97228420513879</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2268</v>
      </c>
      <c r="B177" s="88" t="s">
        <v>2269</v>
      </c>
      <c r="C177" s="94" t="s">
        <v>2268</v>
      </c>
      <c r="D177" s="106">
        <f t="shared" ref="D177:E177" si="32">SUM(D178:D180)+SUM(D184:D188)</f>
        <v>1727519</v>
      </c>
      <c r="E177" s="106">
        <f t="shared" si="32"/>
        <v>1781557.5300000003</v>
      </c>
      <c r="F177" s="95">
        <f t="shared" si="1"/>
        <v>103.1281004724116</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2270</v>
      </c>
      <c r="B178" s="88" t="s">
        <v>2271</v>
      </c>
      <c r="C178" s="94" t="s">
        <v>2270</v>
      </c>
      <c r="D178" s="249">
        <v>1273061</v>
      </c>
      <c r="E178" s="249">
        <v>1326854.1000000001</v>
      </c>
      <c r="F178" s="95">
        <f t="shared" si="1"/>
        <v>104.2254927297278</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2272</v>
      </c>
      <c r="B179" s="88" t="s">
        <v>2273</v>
      </c>
      <c r="C179" s="94" t="s">
        <v>2272</v>
      </c>
      <c r="D179" s="249">
        <v>80775</v>
      </c>
      <c r="E179" s="249">
        <v>100852.09</v>
      </c>
      <c r="F179" s="95">
        <f t="shared" si="1"/>
        <v>124.85557412565768</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2274</v>
      </c>
      <c r="B180" s="88" t="s">
        <v>2275</v>
      </c>
      <c r="C180" s="94" t="s">
        <v>2274</v>
      </c>
      <c r="D180" s="106">
        <f t="shared" ref="D180:E180" si="33">SUM(D181:D183)</f>
        <v>880</v>
      </c>
      <c r="E180" s="106">
        <f t="shared" si="33"/>
        <v>1403.04</v>
      </c>
      <c r="F180" s="95">
        <f t="shared" si="1"/>
        <v>159.43636363636364</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2276</v>
      </c>
      <c r="B181" s="88" t="s">
        <v>2277</v>
      </c>
      <c r="C181" s="94" t="s">
        <v>2276</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2278</v>
      </c>
      <c r="B182" s="88" t="s">
        <v>2279</v>
      </c>
      <c r="C182" s="94" t="s">
        <v>2278</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2280</v>
      </c>
      <c r="B183" s="88" t="s">
        <v>2281</v>
      </c>
      <c r="C183" s="94" t="s">
        <v>2280</v>
      </c>
      <c r="D183" s="249">
        <v>880</v>
      </c>
      <c r="E183" s="249">
        <v>1403.04</v>
      </c>
      <c r="F183" s="95">
        <f t="shared" si="1"/>
        <v>159.43636363636364</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2282</v>
      </c>
      <c r="B184" s="88" t="s">
        <v>2283</v>
      </c>
      <c r="C184" s="94" t="s">
        <v>2282</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2284</v>
      </c>
      <c r="B185" s="88" t="s">
        <v>2285</v>
      </c>
      <c r="C185" s="94" t="s">
        <v>2284</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2286</v>
      </c>
      <c r="B186" s="88" t="s">
        <v>2287</v>
      </c>
      <c r="C186" s="94" t="s">
        <v>2286</v>
      </c>
      <c r="D186" s="249">
        <v>0</v>
      </c>
      <c r="E186" s="249">
        <v>8400</v>
      </c>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2288</v>
      </c>
      <c r="B187" s="88" t="s">
        <v>2289</v>
      </c>
      <c r="C187" s="94" t="s">
        <v>2288</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2290</v>
      </c>
      <c r="B188" s="88" t="s">
        <v>2291</v>
      </c>
      <c r="C188" s="94" t="s">
        <v>2290</v>
      </c>
      <c r="D188" s="249">
        <v>372803</v>
      </c>
      <c r="E188" s="249">
        <v>344048.3</v>
      </c>
      <c r="F188" s="95">
        <f t="shared" si="1"/>
        <v>92.286891468148056</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2292</v>
      </c>
      <c r="B189" s="88" t="s">
        <v>2293</v>
      </c>
      <c r="C189" s="94" t="s">
        <v>2292</v>
      </c>
      <c r="D189" s="249">
        <v>0</v>
      </c>
      <c r="E189" s="249">
        <v>0</v>
      </c>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2294</v>
      </c>
      <c r="B190" s="88" t="s">
        <v>2295</v>
      </c>
      <c r="C190" s="94" t="s">
        <v>2294</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2296</v>
      </c>
      <c r="C191" s="94" t="s">
        <v>2297</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2298</v>
      </c>
      <c r="B192" s="88" t="s">
        <v>2299</v>
      </c>
      <c r="C192" s="94" t="s">
        <v>2298</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2300</v>
      </c>
      <c r="B193" s="88" t="s">
        <v>2301</v>
      </c>
      <c r="C193" s="94" t="s">
        <v>2300</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2302</v>
      </c>
      <c r="B194" s="88" t="s">
        <v>2303</v>
      </c>
      <c r="C194" s="94" t="s">
        <v>2302</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2304</v>
      </c>
      <c r="B195" s="88" t="s">
        <v>2305</v>
      </c>
      <c r="C195" s="94" t="s">
        <v>2304</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2306</v>
      </c>
      <c r="B196" s="88" t="s">
        <v>2307</v>
      </c>
      <c r="C196" s="94" t="s">
        <v>2306</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2308</v>
      </c>
      <c r="B197" s="88" t="s">
        <v>2309</v>
      </c>
      <c r="C197" s="94" t="s">
        <v>2308</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2310</v>
      </c>
      <c r="C198" s="94" t="s">
        <v>2311</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2312</v>
      </c>
      <c r="B199" s="88" t="s">
        <v>2299</v>
      </c>
      <c r="C199" s="94" t="s">
        <v>2312</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2313</v>
      </c>
      <c r="B200" s="88" t="s">
        <v>2301</v>
      </c>
      <c r="C200" s="94" t="s">
        <v>2313</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2314</v>
      </c>
      <c r="B201" s="88" t="s">
        <v>2303</v>
      </c>
      <c r="C201" s="94" t="s">
        <v>2314</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2315</v>
      </c>
      <c r="B202" s="88" t="s">
        <v>2305</v>
      </c>
      <c r="C202" s="94" t="s">
        <v>2315</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2316</v>
      </c>
      <c r="B203" s="88" t="s">
        <v>2307</v>
      </c>
      <c r="C203" s="94" t="s">
        <v>2316</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2317</v>
      </c>
      <c r="B204" s="88" t="s">
        <v>2309</v>
      </c>
      <c r="C204" s="94" t="s">
        <v>2317</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2318</v>
      </c>
      <c r="B205" s="88" t="s">
        <v>2319</v>
      </c>
      <c r="C205" s="94" t="s">
        <v>2318</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2320</v>
      </c>
      <c r="B206" s="88" t="s">
        <v>2321</v>
      </c>
      <c r="C206" s="94" t="s">
        <v>2320</v>
      </c>
      <c r="D206" s="106">
        <f t="shared" ref="D206:E206" si="37">D207+D224</f>
        <v>48508</v>
      </c>
      <c r="E206" s="106">
        <f t="shared" si="37"/>
        <v>47258.04</v>
      </c>
      <c r="F206" s="95">
        <f t="shared" si="1"/>
        <v>97.423187927764502</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2322</v>
      </c>
      <c r="C207" s="94" t="s">
        <v>2323</v>
      </c>
      <c r="D207" s="106">
        <f t="shared" ref="D207:E207" si="38">SUM(D208:D223)</f>
        <v>48508</v>
      </c>
      <c r="E207" s="106">
        <f t="shared" si="38"/>
        <v>47258.04</v>
      </c>
      <c r="F207" s="95">
        <f t="shared" si="1"/>
        <v>97.423187927764502</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2324</v>
      </c>
      <c r="B208" s="88" t="s">
        <v>2325</v>
      </c>
      <c r="C208" s="94" t="s">
        <v>2324</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2326</v>
      </c>
      <c r="B209" s="88" t="s">
        <v>2327</v>
      </c>
      <c r="C209" s="94" t="s">
        <v>2326</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2328</v>
      </c>
      <c r="B210" s="88" t="s">
        <v>2329</v>
      </c>
      <c r="C210" s="94" t="s">
        <v>2328</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2330</v>
      </c>
      <c r="B211" s="88" t="s">
        <v>2331</v>
      </c>
      <c r="C211" s="94" t="s">
        <v>2330</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2332</v>
      </c>
      <c r="B212" s="88" t="s">
        <v>2333</v>
      </c>
      <c r="C212" s="94" t="s">
        <v>2332</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2334</v>
      </c>
      <c r="B213" s="88" t="s">
        <v>2335</v>
      </c>
      <c r="C213" s="94" t="s">
        <v>2334</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2336</v>
      </c>
      <c r="B214" s="88" t="s">
        <v>2337</v>
      </c>
      <c r="C214" s="94" t="s">
        <v>2336</v>
      </c>
      <c r="D214" s="249">
        <v>48508</v>
      </c>
      <c r="E214" s="249">
        <v>47258.04</v>
      </c>
      <c r="F214" s="95">
        <f t="shared" si="1"/>
        <v>97.423187927764502</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2338</v>
      </c>
      <c r="B215" s="88" t="s">
        <v>2339</v>
      </c>
      <c r="C215" s="94" t="s">
        <v>2338</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2340</v>
      </c>
      <c r="B216" s="88" t="s">
        <v>2341</v>
      </c>
      <c r="C216" s="94" t="s">
        <v>2340</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2342</v>
      </c>
      <c r="B217" s="88" t="s">
        <v>2343</v>
      </c>
      <c r="C217" s="94" t="s">
        <v>2342</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2344</v>
      </c>
      <c r="B218" s="88" t="s">
        <v>2345</v>
      </c>
      <c r="C218" s="94" t="s">
        <v>2344</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2346</v>
      </c>
      <c r="B219" s="88" t="s">
        <v>2347</v>
      </c>
      <c r="C219" s="94" t="s">
        <v>2346</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2348</v>
      </c>
      <c r="B220" s="88" t="s">
        <v>2349</v>
      </c>
      <c r="C220" s="94" t="s">
        <v>2348</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2350</v>
      </c>
      <c r="B221" s="88" t="s">
        <v>2351</v>
      </c>
      <c r="C221" s="94" t="s">
        <v>2350</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2352</v>
      </c>
      <c r="B222" s="88" t="s">
        <v>2353</v>
      </c>
      <c r="C222" s="94" t="s">
        <v>2352</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2354</v>
      </c>
      <c r="B223" s="233" t="s">
        <v>2355</v>
      </c>
      <c r="C223" s="94" t="s">
        <v>2354</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2356</v>
      </c>
      <c r="C224" s="94" t="s">
        <v>2357</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2358</v>
      </c>
      <c r="B225" s="88" t="s">
        <v>2359</v>
      </c>
      <c r="C225" s="94" t="s">
        <v>2358</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2360</v>
      </c>
      <c r="B226" s="88" t="s">
        <v>2361</v>
      </c>
      <c r="C226" s="94" t="s">
        <v>2360</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2362</v>
      </c>
      <c r="C227" s="94" t="s">
        <v>2363</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2364</v>
      </c>
      <c r="C228" s="94" t="s">
        <v>2365</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2366</v>
      </c>
      <c r="C229" s="94" t="s">
        <v>2367</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2368</v>
      </c>
      <c r="C230" s="94" t="s">
        <v>2369</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2370</v>
      </c>
      <c r="C231" s="94" t="s">
        <v>2371</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2372</v>
      </c>
      <c r="C232" s="94" t="s">
        <v>2373</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2374</v>
      </c>
      <c r="C233" s="94" t="s">
        <v>2375</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2376</v>
      </c>
      <c r="B234" s="88" t="s">
        <v>2377</v>
      </c>
      <c r="C234" s="94" t="s">
        <v>2376</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2378</v>
      </c>
      <c r="B235" s="88" t="s">
        <v>2379</v>
      </c>
      <c r="C235" s="94" t="s">
        <v>2378</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2380</v>
      </c>
      <c r="B236" s="88" t="s">
        <v>2381</v>
      </c>
      <c r="C236" s="94" t="s">
        <v>2380</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2382</v>
      </c>
      <c r="B237" s="88" t="s">
        <v>2383</v>
      </c>
      <c r="C237" s="94" t="s">
        <v>2382</v>
      </c>
      <c r="D237" s="106">
        <f t="shared" ref="D237:E237" si="41">+D238+D245-D254+SUM(D255:D257)</f>
        <v>13967697</v>
      </c>
      <c r="E237" s="106">
        <f t="shared" si="41"/>
        <v>13123768.380000001</v>
      </c>
      <c r="F237" s="95">
        <f t="shared" si="1"/>
        <v>93.957997370647433</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2384</v>
      </c>
      <c r="B238" s="88" t="s">
        <v>2385</v>
      </c>
      <c r="C238" s="94" t="s">
        <v>2384</v>
      </c>
      <c r="D238" s="106">
        <f t="shared" ref="D238:E238" si="42">D239-D242</f>
        <v>13680357</v>
      </c>
      <c r="E238" s="106">
        <f t="shared" si="42"/>
        <v>12944521.460000001</v>
      </c>
      <c r="F238" s="95">
        <f t="shared" si="1"/>
        <v>94.621225601057063</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2386</v>
      </c>
      <c r="B239" s="88" t="s">
        <v>2387</v>
      </c>
      <c r="C239" s="94" t="s">
        <v>2386</v>
      </c>
      <c r="D239" s="106">
        <f t="shared" ref="D239:E239" si="43">SUM(D240:D241)</f>
        <v>13740155</v>
      </c>
      <c r="E239" s="106">
        <f t="shared" si="43"/>
        <v>12959514.74</v>
      </c>
      <c r="F239" s="95">
        <f t="shared" si="1"/>
        <v>94.318548371543116</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2388</v>
      </c>
      <c r="B240" s="88" t="s">
        <v>2389</v>
      </c>
      <c r="C240" s="94" t="s">
        <v>2388</v>
      </c>
      <c r="D240" s="249">
        <v>13621542</v>
      </c>
      <c r="E240" s="249">
        <v>12840901.390000001</v>
      </c>
      <c r="F240" s="95">
        <f t="shared" si="1"/>
        <v>94.269073134304477</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2390</v>
      </c>
      <c r="B241" s="88" t="s">
        <v>2391</v>
      </c>
      <c r="C241" s="94" t="s">
        <v>2390</v>
      </c>
      <c r="D241" s="249">
        <v>118613</v>
      </c>
      <c r="E241" s="249">
        <v>118613.35</v>
      </c>
      <c r="F241" s="95">
        <f t="shared" si="1"/>
        <v>100.00029507726809</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2392</v>
      </c>
      <c r="B242" s="88" t="s">
        <v>2393</v>
      </c>
      <c r="C242" s="94" t="s">
        <v>2392</v>
      </c>
      <c r="D242" s="106">
        <f t="shared" ref="D242:E242" si="44">SUM(D243:D244)</f>
        <v>59798</v>
      </c>
      <c r="E242" s="106">
        <f t="shared" si="44"/>
        <v>14993.28</v>
      </c>
      <c r="F242" s="95">
        <f t="shared" si="1"/>
        <v>25.073213150941502</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2394</v>
      </c>
      <c r="B243" s="88" t="s">
        <v>2395</v>
      </c>
      <c r="C243" s="94" t="s">
        <v>2394</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2396</v>
      </c>
      <c r="B244" s="88" t="s">
        <v>2397</v>
      </c>
      <c r="C244" s="94" t="s">
        <v>2396</v>
      </c>
      <c r="D244" s="249">
        <v>59798</v>
      </c>
      <c r="E244" s="249">
        <v>14993.28</v>
      </c>
      <c r="F244" s="95">
        <f t="shared" si="1"/>
        <v>25.073213150941502</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2398</v>
      </c>
      <c r="B245" s="88" t="s">
        <v>2399</v>
      </c>
      <c r="C245" s="94" t="s">
        <v>2398</v>
      </c>
      <c r="D245" s="106">
        <f t="shared" ref="D245:E245" si="45">D246-D250</f>
        <v>251359</v>
      </c>
      <c r="E245" s="106">
        <f t="shared" si="45"/>
        <v>161860.29000000004</v>
      </c>
      <c r="F245" s="95">
        <f t="shared" si="1"/>
        <v>64.394069836369511</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2400</v>
      </c>
      <c r="B246" s="88" t="s">
        <v>2401</v>
      </c>
      <c r="C246" s="94" t="s">
        <v>2400</v>
      </c>
      <c r="D246" s="106">
        <f t="shared" ref="D246:E246" si="46">SUM(D247:D249)</f>
        <v>792548</v>
      </c>
      <c r="E246" s="106">
        <f t="shared" si="46"/>
        <v>470818.45</v>
      </c>
      <c r="F246" s="95">
        <f t="shared" si="1"/>
        <v>59.405670066671043</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2402</v>
      </c>
      <c r="C247" s="94" t="s">
        <v>621</v>
      </c>
      <c r="D247" s="249">
        <v>792548</v>
      </c>
      <c r="E247" s="249">
        <v>470818.45</v>
      </c>
      <c r="F247" s="95">
        <f t="shared" si="1"/>
        <v>59.405670066671043</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2403</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2404</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2405</v>
      </c>
      <c r="B250" s="88" t="s">
        <v>2406</v>
      </c>
      <c r="C250" s="94" t="s">
        <v>2405</v>
      </c>
      <c r="D250" s="106">
        <f t="shared" ref="D250:E250" si="47">SUM(D251:D253)</f>
        <v>541189</v>
      </c>
      <c r="E250" s="106">
        <f t="shared" si="47"/>
        <v>308958.15999999997</v>
      </c>
      <c r="F250" s="95">
        <f t="shared" si="1"/>
        <v>57.08877305340647</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2407</v>
      </c>
      <c r="C251" s="94" t="s">
        <v>623</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2408</v>
      </c>
      <c r="C252" s="94" t="s">
        <v>823</v>
      </c>
      <c r="D252" s="249">
        <v>541189</v>
      </c>
      <c r="E252" s="249">
        <v>308958.15999999997</v>
      </c>
      <c r="F252" s="95">
        <f t="shared" si="1"/>
        <v>57.08877305340647</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2409</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2410</v>
      </c>
      <c r="B254" s="88" t="s">
        <v>2411</v>
      </c>
      <c r="C254" s="94" t="s">
        <v>2410</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2412</v>
      </c>
      <c r="C255" s="94" t="s">
        <v>625</v>
      </c>
      <c r="D255" s="249">
        <v>35981</v>
      </c>
      <c r="E255" s="249">
        <v>17386.63</v>
      </c>
      <c r="F255" s="95">
        <f t="shared" si="1"/>
        <v>48.321697562602488</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2413</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2414</v>
      </c>
      <c r="B257" s="88" t="s">
        <v>2415</v>
      </c>
      <c r="C257" s="94" t="s">
        <v>2414</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2416</v>
      </c>
      <c r="B258" s="88" t="s">
        <v>2417</v>
      </c>
      <c r="C258" s="94" t="s">
        <v>2416</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2418</v>
      </c>
      <c r="B259" s="88" t="s">
        <v>2419</v>
      </c>
      <c r="C259" s="94" t="s">
        <v>2418</v>
      </c>
      <c r="D259" s="106">
        <f t="shared" ref="D259:E259" si="49">D260</f>
        <v>596545.25</v>
      </c>
      <c r="E259" s="106">
        <f t="shared" si="49"/>
        <v>596545.25</v>
      </c>
      <c r="F259" s="95">
        <f t="shared" si="1"/>
        <v>100</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2420</v>
      </c>
      <c r="B260" s="98" t="s">
        <v>2421</v>
      </c>
      <c r="C260" s="94" t="s">
        <v>2420</v>
      </c>
      <c r="D260" s="250">
        <v>596545.25</v>
      </c>
      <c r="E260" s="250">
        <v>596545.25</v>
      </c>
      <c r="F260" s="99">
        <f t="shared" si="1"/>
        <v>100</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8" t="s">
        <v>1290</v>
      </c>
      <c r="B261" s="355"/>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2422</v>
      </c>
      <c r="B262" s="88" t="s">
        <v>2423</v>
      </c>
      <c r="C262" s="94" t="s">
        <v>2424</v>
      </c>
      <c r="D262" s="249">
        <v>23650</v>
      </c>
      <c r="E262" s="249">
        <v>13710</v>
      </c>
      <c r="F262" s="95">
        <f t="shared" ref="F262:F322" si="50">IF(D262&gt;0,IF(E262/D262&gt;=100,"&gt;&gt;100",E262/D262*100),"-")</f>
        <v>57.970401691331915</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2422</v>
      </c>
      <c r="B263" s="88" t="s">
        <v>2425</v>
      </c>
      <c r="C263" s="94" t="s">
        <v>2426</v>
      </c>
      <c r="D263" s="249">
        <v>24560</v>
      </c>
      <c r="E263" s="249">
        <v>32265.96</v>
      </c>
      <c r="F263" s="95">
        <f t="shared" si="50"/>
        <v>131.37605863192181</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2427</v>
      </c>
      <c r="B264" s="88" t="s">
        <v>2428</v>
      </c>
      <c r="C264" s="94" t="s">
        <v>2429</v>
      </c>
      <c r="D264" s="249">
        <v>7371</v>
      </c>
      <c r="E264" s="249">
        <v>17386.63</v>
      </c>
      <c r="F264" s="95">
        <f t="shared" si="50"/>
        <v>235.87884954551623</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2427</v>
      </c>
      <c r="B265" s="88" t="s">
        <v>2430</v>
      </c>
      <c r="C265" s="94" t="s">
        <v>2431</v>
      </c>
      <c r="D265" s="249">
        <v>28610</v>
      </c>
      <c r="E265" s="249"/>
      <c r="F265" s="95">
        <f t="shared" si="50"/>
        <v>0</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2432</v>
      </c>
      <c r="B266" s="88" t="s">
        <v>2433</v>
      </c>
      <c r="C266" s="94" t="s">
        <v>2434</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2432</v>
      </c>
      <c r="B267" s="88" t="s">
        <v>2435</v>
      </c>
      <c r="C267" s="94" t="s">
        <v>2436</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2437</v>
      </c>
      <c r="B268" s="88" t="s">
        <v>2438</v>
      </c>
      <c r="C268" s="94" t="s">
        <v>2437</v>
      </c>
      <c r="D268" s="249">
        <v>337201</v>
      </c>
      <c r="E268" s="249">
        <v>283627.24</v>
      </c>
      <c r="F268" s="95">
        <f t="shared" si="50"/>
        <v>84.112217935296755</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2439</v>
      </c>
      <c r="B269" s="88" t="s">
        <v>2440</v>
      </c>
      <c r="C269" s="94" t="s">
        <v>2439</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2441</v>
      </c>
      <c r="B270" s="88" t="s">
        <v>2442</v>
      </c>
      <c r="C270" s="94" t="s">
        <v>2441</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2443</v>
      </c>
      <c r="B271" s="88" t="s">
        <v>2444</v>
      </c>
      <c r="C271" s="94" t="s">
        <v>2443</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2445</v>
      </c>
      <c r="B272" s="88" t="s">
        <v>2446</v>
      </c>
      <c r="C272" s="94" t="s">
        <v>2445</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2447</v>
      </c>
      <c r="B273" s="88" t="s">
        <v>2448</v>
      </c>
      <c r="C273" s="94" t="s">
        <v>2447</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2449</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2450</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2451</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2452</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2453</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2454</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2455</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2456</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2457</v>
      </c>
      <c r="B282" s="88" t="s">
        <v>2458</v>
      </c>
      <c r="C282" s="94" t="s">
        <v>2457</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2459</v>
      </c>
      <c r="B283" s="88" t="s">
        <v>2460</v>
      </c>
      <c r="C283" s="94" t="s">
        <v>2459</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2461</v>
      </c>
      <c r="B284" s="88" t="s">
        <v>2462</v>
      </c>
      <c r="C284" s="94" t="s">
        <v>2461</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2463</v>
      </c>
      <c r="B285" s="88" t="s">
        <v>2464</v>
      </c>
      <c r="C285" s="94" t="s">
        <v>2463</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2465</v>
      </c>
      <c r="B286" s="88" t="s">
        <v>2466</v>
      </c>
      <c r="C286" s="94" t="s">
        <v>2465</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2467</v>
      </c>
      <c r="B287" s="88" t="s">
        <v>2468</v>
      </c>
      <c r="C287" s="94" t="s">
        <v>2469</v>
      </c>
      <c r="D287" s="249">
        <v>104690</v>
      </c>
      <c r="E287" s="249"/>
      <c r="F287" s="95">
        <f t="shared" si="50"/>
        <v>0</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2467</v>
      </c>
      <c r="B288" s="88" t="s">
        <v>2470</v>
      </c>
      <c r="C288" s="94" t="s">
        <v>2471</v>
      </c>
      <c r="D288" s="249">
        <v>1622829</v>
      </c>
      <c r="E288" s="249">
        <v>1781557.53</v>
      </c>
      <c r="F288" s="95">
        <f t="shared" si="50"/>
        <v>109.78097692363151</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2472</v>
      </c>
      <c r="B289" s="88" t="s">
        <v>2473</v>
      </c>
      <c r="C289" s="94" t="s">
        <v>2474</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2472</v>
      </c>
      <c r="B290" s="88" t="s">
        <v>2475</v>
      </c>
      <c r="C290" s="94" t="s">
        <v>2476</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2477</v>
      </c>
      <c r="B291" s="88" t="s">
        <v>2478</v>
      </c>
      <c r="C291" s="94" t="s">
        <v>2479</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2477</v>
      </c>
      <c r="B292" s="88" t="s">
        <v>2480</v>
      </c>
      <c r="C292" s="94" t="s">
        <v>2481</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2482</v>
      </c>
      <c r="B293" s="88" t="s">
        <v>2483</v>
      </c>
      <c r="C293" s="94" t="s">
        <v>2484</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2482</v>
      </c>
      <c r="B294" s="88" t="s">
        <v>2485</v>
      </c>
      <c r="C294" s="94" t="s">
        <v>2486</v>
      </c>
      <c r="D294" s="249">
        <v>48508</v>
      </c>
      <c r="E294" s="249">
        <v>47258.04</v>
      </c>
      <c r="F294" s="95">
        <f t="shared" si="50"/>
        <v>97.423187927764502</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2487</v>
      </c>
      <c r="B295" s="233" t="s">
        <v>2488</v>
      </c>
      <c r="C295" s="94" t="s">
        <v>2487</v>
      </c>
      <c r="D295" s="249"/>
      <c r="E295" s="249">
        <v>0</v>
      </c>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2489</v>
      </c>
      <c r="B296" s="233" t="s">
        <v>2490</v>
      </c>
      <c r="C296" s="94" t="s">
        <v>2489</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2491</v>
      </c>
      <c r="B297" s="233" t="s">
        <v>2492</v>
      </c>
      <c r="C297" s="94" t="s">
        <v>2491</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2493</v>
      </c>
      <c r="C298" s="94" t="s">
        <v>2494</v>
      </c>
      <c r="D298" s="249">
        <v>342087</v>
      </c>
      <c r="E298" s="249">
        <v>280971.40000000002</v>
      </c>
      <c r="F298" s="95">
        <f t="shared" si="50"/>
        <v>82.134486256420161</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2495</v>
      </c>
      <c r="C299" s="94" t="s">
        <v>2496</v>
      </c>
      <c r="D299" s="249">
        <v>59</v>
      </c>
      <c r="E299" s="249"/>
      <c r="F299" s="95">
        <f t="shared" si="50"/>
        <v>0</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2497</v>
      </c>
      <c r="C300" s="94" t="s">
        <v>2498</v>
      </c>
      <c r="D300" s="249">
        <v>0</v>
      </c>
      <c r="E300" s="249">
        <v>0</v>
      </c>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2499</v>
      </c>
      <c r="C301" s="94" t="s">
        <v>2500</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2501</v>
      </c>
      <c r="C302" s="94" t="s">
        <v>2502</v>
      </c>
      <c r="D302" s="249">
        <v>17552</v>
      </c>
      <c r="E302" s="249">
        <v>30369.75</v>
      </c>
      <c r="F302" s="95">
        <f t="shared" si="50"/>
        <v>173.02729033728349</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2503</v>
      </c>
      <c r="B303" s="233" t="s">
        <v>2504</v>
      </c>
      <c r="C303" s="94" t="s">
        <v>2503</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2505</v>
      </c>
      <c r="C304" s="94" t="s">
        <v>2506</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2507</v>
      </c>
      <c r="C305" s="94" t="s">
        <v>2508</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2509</v>
      </c>
      <c r="C307" s="94" t="s">
        <v>2510</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2511</v>
      </c>
      <c r="C308" s="94" t="s">
        <v>2512</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2513</v>
      </c>
      <c r="B309" s="233" t="s">
        <v>2514</v>
      </c>
      <c r="C309" s="94" t="s">
        <v>2513</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2515</v>
      </c>
      <c r="C310" s="94" t="s">
        <v>2516</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2517</v>
      </c>
      <c r="C311" s="94" t="s">
        <v>2518</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2519</v>
      </c>
      <c r="C315" s="94" t="s">
        <v>2520</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2521</v>
      </c>
      <c r="C316" s="94" t="s">
        <v>2522</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2523</v>
      </c>
      <c r="C318" s="94" t="s">
        <v>2524</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2525</v>
      </c>
      <c r="C320" s="94" t="s">
        <v>2526</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2527</v>
      </c>
      <c r="C321" s="94" t="s">
        <v>2528</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2529</v>
      </c>
      <c r="C322" s="104" t="s">
        <v>2530</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3" workbookViewId="0">
      <selection activeCell="E118" sqref="E118"/>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3"/>
      <c r="B1" s="294"/>
      <c r="C1" s="293"/>
      <c r="D1" s="295"/>
      <c r="E1" s="295"/>
      <c r="F1" s="296"/>
    </row>
    <row r="2" spans="1:25" ht="50.1" customHeight="1" x14ac:dyDescent="0.25">
      <c r="A2" s="361" t="s">
        <v>2531</v>
      </c>
      <c r="B2" s="362"/>
      <c r="C2" s="362"/>
      <c r="D2" s="362"/>
      <c r="E2" s="362"/>
      <c r="F2" s="362"/>
      <c r="G2" s="51"/>
      <c r="H2" s="51"/>
      <c r="I2" s="51"/>
      <c r="J2" s="51"/>
      <c r="K2" s="51"/>
      <c r="L2" s="51"/>
      <c r="M2" s="51"/>
      <c r="N2" s="51"/>
      <c r="O2" s="51"/>
      <c r="P2" s="51"/>
      <c r="Q2" s="51"/>
      <c r="R2" s="51"/>
      <c r="S2" s="51"/>
      <c r="T2" s="51"/>
      <c r="U2" s="51"/>
      <c r="V2" s="51"/>
      <c r="W2" s="51"/>
      <c r="X2" s="51"/>
      <c r="Y2" s="51"/>
    </row>
    <row r="3" spans="1:25" s="224" customFormat="1" ht="48" x14ac:dyDescent="0.2">
      <c r="A3" s="283" t="s">
        <v>2532</v>
      </c>
      <c r="B3" s="284" t="s">
        <v>40</v>
      </c>
      <c r="C3" s="285" t="s">
        <v>41</v>
      </c>
      <c r="D3" s="284" t="s">
        <v>49</v>
      </c>
      <c r="E3" s="284" t="s">
        <v>50</v>
      </c>
      <c r="F3" s="286" t="s">
        <v>51</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52</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2533</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2534</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2535</v>
      </c>
      <c r="B7" s="87" t="s">
        <v>2536</v>
      </c>
      <c r="C7" s="185" t="s">
        <v>2535</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2537</v>
      </c>
      <c r="B8" s="87" t="s">
        <v>2538</v>
      </c>
      <c r="C8" s="185" t="s">
        <v>2537</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2539</v>
      </c>
      <c r="B9" s="87" t="s">
        <v>2540</v>
      </c>
      <c r="C9" s="185" t="s">
        <v>2539</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2541</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2542</v>
      </c>
      <c r="B11" s="87" t="s">
        <v>2543</v>
      </c>
      <c r="C11" s="185" t="s">
        <v>2542</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2544</v>
      </c>
      <c r="B12" s="87" t="s">
        <v>2545</v>
      </c>
      <c r="C12" s="185" t="s">
        <v>2544</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2546</v>
      </c>
      <c r="B13" s="87" t="s">
        <v>2547</v>
      </c>
      <c r="C13" s="185" t="s">
        <v>2546</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2548</v>
      </c>
      <c r="B14" s="87" t="s">
        <v>2549</v>
      </c>
      <c r="C14" s="185" t="s">
        <v>2548</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2550</v>
      </c>
      <c r="B15" s="87" t="s">
        <v>2551</v>
      </c>
      <c r="C15" s="185" t="s">
        <v>2550</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2552</v>
      </c>
      <c r="B16" s="87" t="s">
        <v>2553</v>
      </c>
      <c r="C16" s="185" t="s">
        <v>2552</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2554</v>
      </c>
      <c r="B17" s="87" t="s">
        <v>2555</v>
      </c>
      <c r="C17" s="185" t="s">
        <v>2554</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2556</v>
      </c>
      <c r="B18" s="87" t="s">
        <v>2557</v>
      </c>
      <c r="C18" s="185" t="s">
        <v>2556</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2558</v>
      </c>
      <c r="B19" s="87" t="s">
        <v>2559</v>
      </c>
      <c r="C19" s="185" t="s">
        <v>2558</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2560</v>
      </c>
      <c r="B20" s="87" t="s">
        <v>2561</v>
      </c>
      <c r="C20" s="185" t="s">
        <v>2560</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2562</v>
      </c>
      <c r="B21" s="87" t="s">
        <v>2563</v>
      </c>
      <c r="C21" s="185" t="s">
        <v>2562</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2564</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2565</v>
      </c>
      <c r="B23" s="87" t="s">
        <v>2566</v>
      </c>
      <c r="C23" s="185" t="s">
        <v>2565</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2567</v>
      </c>
      <c r="B24" s="87" t="s">
        <v>2568</v>
      </c>
      <c r="C24" s="185" t="s">
        <v>2567</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2569</v>
      </c>
      <c r="B25" s="87" t="s">
        <v>2570</v>
      </c>
      <c r="C25" s="185" t="s">
        <v>2569</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2571</v>
      </c>
      <c r="B26" s="87" t="s">
        <v>2572</v>
      </c>
      <c r="C26" s="185" t="s">
        <v>2571</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2573</v>
      </c>
      <c r="B27" s="87" t="s">
        <v>2574</v>
      </c>
      <c r="C27" s="185" t="s">
        <v>2573</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2575</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2576</v>
      </c>
      <c r="B29" s="87" t="s">
        <v>2577</v>
      </c>
      <c r="C29" s="185" t="s">
        <v>2576</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2578</v>
      </c>
      <c r="B30" s="87" t="s">
        <v>2579</v>
      </c>
      <c r="C30" s="185" t="s">
        <v>2578</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2580</v>
      </c>
      <c r="B31" s="87" t="s">
        <v>2581</v>
      </c>
      <c r="C31" s="185" t="s">
        <v>2580</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2582</v>
      </c>
      <c r="B32" s="87" t="s">
        <v>2583</v>
      </c>
      <c r="C32" s="185" t="s">
        <v>2582</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2584</v>
      </c>
      <c r="B33" s="87" t="s">
        <v>2585</v>
      </c>
      <c r="C33" s="185" t="s">
        <v>2584</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2586</v>
      </c>
      <c r="B34" s="87" t="s">
        <v>2587</v>
      </c>
      <c r="C34" s="185" t="s">
        <v>2586</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2588</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2589</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2590</v>
      </c>
      <c r="B37" s="87" t="s">
        <v>2591</v>
      </c>
      <c r="C37" s="185" t="s">
        <v>2590</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2592</v>
      </c>
      <c r="B38" s="87" t="s">
        <v>2593</v>
      </c>
      <c r="C38" s="185" t="s">
        <v>2592</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2594</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2595</v>
      </c>
      <c r="B40" s="87" t="s">
        <v>2596</v>
      </c>
      <c r="C40" s="185" t="s">
        <v>2595</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2597</v>
      </c>
      <c r="B41" s="87" t="s">
        <v>2598</v>
      </c>
      <c r="C41" s="185" t="s">
        <v>2597</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2599</v>
      </c>
      <c r="B42" s="87" t="s">
        <v>2600</v>
      </c>
      <c r="C42" s="185" t="s">
        <v>2599</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2601</v>
      </c>
      <c r="B43" s="87" t="s">
        <v>2602</v>
      </c>
      <c r="C43" s="185" t="s">
        <v>2601</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2603</v>
      </c>
      <c r="B44" s="87" t="s">
        <v>2604</v>
      </c>
      <c r="C44" s="185" t="s">
        <v>2603</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2605</v>
      </c>
      <c r="B45" s="87" t="s">
        <v>2606</v>
      </c>
      <c r="C45" s="185" t="s">
        <v>2605</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2607</v>
      </c>
      <c r="B46" s="87" t="s">
        <v>2608</v>
      </c>
      <c r="C46" s="185" t="s">
        <v>2607</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2609</v>
      </c>
      <c r="B47" s="87" t="s">
        <v>2610</v>
      </c>
      <c r="C47" s="185" t="s">
        <v>2609</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2611</v>
      </c>
      <c r="B48" s="87" t="s">
        <v>2612</v>
      </c>
      <c r="C48" s="185" t="s">
        <v>2611</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2613</v>
      </c>
      <c r="B49" s="87" t="s">
        <v>2614</v>
      </c>
      <c r="C49" s="185" t="s">
        <v>2613</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2615</v>
      </c>
      <c r="B50" s="87" t="s">
        <v>2616</v>
      </c>
      <c r="C50" s="185" t="s">
        <v>2615</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2617</v>
      </c>
      <c r="B51" s="87" t="s">
        <v>2618</v>
      </c>
      <c r="C51" s="185" t="s">
        <v>2617</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2619</v>
      </c>
      <c r="B52" s="87" t="s">
        <v>2620</v>
      </c>
      <c r="C52" s="185" t="s">
        <v>2619</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2621</v>
      </c>
      <c r="B53" s="87" t="s">
        <v>2622</v>
      </c>
      <c r="C53" s="185" t="s">
        <v>2621</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2623</v>
      </c>
      <c r="B54" s="87" t="s">
        <v>2624</v>
      </c>
      <c r="C54" s="185" t="s">
        <v>2623</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2625</v>
      </c>
      <c r="B55" s="87" t="s">
        <v>2626</v>
      </c>
      <c r="C55" s="185" t="s">
        <v>2625</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2627</v>
      </c>
      <c r="B56" s="87" t="s">
        <v>2628</v>
      </c>
      <c r="C56" s="185" t="s">
        <v>2627</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2629</v>
      </c>
      <c r="B57" s="87" t="s">
        <v>2630</v>
      </c>
      <c r="C57" s="185" t="s">
        <v>2629</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2631</v>
      </c>
      <c r="B58" s="87" t="s">
        <v>2632</v>
      </c>
      <c r="C58" s="185" t="s">
        <v>2631</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2633</v>
      </c>
      <c r="B59" s="87" t="s">
        <v>2634</v>
      </c>
      <c r="C59" s="185" t="s">
        <v>2633</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2635</v>
      </c>
      <c r="B60" s="87" t="s">
        <v>2636</v>
      </c>
      <c r="C60" s="185" t="s">
        <v>2635</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2637</v>
      </c>
      <c r="B61" s="87" t="s">
        <v>2638</v>
      </c>
      <c r="C61" s="185" t="s">
        <v>2637</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2639</v>
      </c>
      <c r="B62" s="87" t="s">
        <v>2640</v>
      </c>
      <c r="C62" s="185" t="s">
        <v>2639</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2641</v>
      </c>
      <c r="B63" s="87" t="s">
        <v>2642</v>
      </c>
      <c r="C63" s="185" t="s">
        <v>2641</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2643</v>
      </c>
      <c r="B64" s="87" t="s">
        <v>2644</v>
      </c>
      <c r="C64" s="185" t="s">
        <v>2643</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2645</v>
      </c>
      <c r="B65" s="87" t="s">
        <v>2646</v>
      </c>
      <c r="C65" s="185" t="s">
        <v>2645</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2647</v>
      </c>
      <c r="B66" s="87" t="s">
        <v>2648</v>
      </c>
      <c r="C66" s="185" t="s">
        <v>2647</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2649</v>
      </c>
      <c r="B67" s="87" t="s">
        <v>2650</v>
      </c>
      <c r="C67" s="185" t="s">
        <v>2649</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2651</v>
      </c>
      <c r="B68" s="87" t="s">
        <v>2652</v>
      </c>
      <c r="C68" s="185" t="s">
        <v>2651</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2653</v>
      </c>
      <c r="B69" s="87" t="s">
        <v>2654</v>
      </c>
      <c r="C69" s="185" t="s">
        <v>2653</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2655</v>
      </c>
      <c r="B70" s="87" t="s">
        <v>2656</v>
      </c>
      <c r="C70" s="185" t="s">
        <v>2655</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2657</v>
      </c>
      <c r="B71" s="87" t="s">
        <v>2658</v>
      </c>
      <c r="C71" s="185" t="s">
        <v>2657</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2659</v>
      </c>
      <c r="B72" s="87" t="s">
        <v>2660</v>
      </c>
      <c r="C72" s="185" t="s">
        <v>2659</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2661</v>
      </c>
      <c r="B73" s="87" t="s">
        <v>2662</v>
      </c>
      <c r="C73" s="185" t="s">
        <v>2661</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2663</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2664</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2665</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2666</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2667</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2668</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2669</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2670</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2671</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2672</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2673</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2674</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2675</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2676</v>
      </c>
      <c r="B87" s="87" t="s">
        <v>2677</v>
      </c>
      <c r="C87" s="185" t="s">
        <v>2676</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2678</v>
      </c>
      <c r="B88" s="87" t="s">
        <v>2679</v>
      </c>
      <c r="C88" s="185" t="s">
        <v>2678</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2680</v>
      </c>
      <c r="B89" s="87" t="s">
        <v>2681</v>
      </c>
      <c r="C89" s="185" t="s">
        <v>2680</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2682</v>
      </c>
      <c r="B90" s="87" t="s">
        <v>2683</v>
      </c>
      <c r="C90" s="185" t="s">
        <v>2682</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2684</v>
      </c>
      <c r="B91" s="87" t="s">
        <v>1601</v>
      </c>
      <c r="C91" s="185" t="s">
        <v>2684</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2685</v>
      </c>
      <c r="B92" s="87" t="s">
        <v>2686</v>
      </c>
      <c r="C92" s="185" t="s">
        <v>2685</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2687</v>
      </c>
      <c r="B93" s="87" t="s">
        <v>2688</v>
      </c>
      <c r="C93" s="185" t="s">
        <v>2687</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2689</v>
      </c>
      <c r="B94" s="87" t="s">
        <v>2690</v>
      </c>
      <c r="C94" s="185" t="s">
        <v>2689</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2691</v>
      </c>
      <c r="B95" s="87" t="s">
        <v>2692</v>
      </c>
      <c r="C95" s="185" t="s">
        <v>2691</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2693</v>
      </c>
      <c r="B96" s="87" t="s">
        <v>2694</v>
      </c>
      <c r="C96" s="185" t="s">
        <v>2693</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2695</v>
      </c>
      <c r="B97" s="87" t="s">
        <v>2696</v>
      </c>
      <c r="C97" s="185" t="s">
        <v>2695</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2697</v>
      </c>
      <c r="B98" s="87" t="s">
        <v>2698</v>
      </c>
      <c r="C98" s="185" t="s">
        <v>2697</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2699</v>
      </c>
      <c r="B99" s="87" t="s">
        <v>2700</v>
      </c>
      <c r="C99" s="185" t="s">
        <v>2699</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2701</v>
      </c>
      <c r="B100" s="87" t="s">
        <v>2702</v>
      </c>
      <c r="C100" s="185" t="s">
        <v>2701</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2703</v>
      </c>
      <c r="B101" s="87" t="s">
        <v>2704</v>
      </c>
      <c r="C101" s="185" t="s">
        <v>2703</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2705</v>
      </c>
      <c r="B102" s="87" t="s">
        <v>2706</v>
      </c>
      <c r="C102" s="185" t="s">
        <v>2705</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2707</v>
      </c>
      <c r="B103" s="87" t="s">
        <v>2708</v>
      </c>
      <c r="C103" s="185" t="s">
        <v>2707</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2709</v>
      </c>
      <c r="B104" s="87" t="s">
        <v>2710</v>
      </c>
      <c r="C104" s="185" t="s">
        <v>2709</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2711</v>
      </c>
      <c r="B105" s="87" t="s">
        <v>2712</v>
      </c>
      <c r="C105" s="185" t="s">
        <v>2711</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2713</v>
      </c>
      <c r="B106" s="87" t="s">
        <v>2714</v>
      </c>
      <c r="C106" s="185" t="s">
        <v>2713</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2715</v>
      </c>
      <c r="B107" s="87" t="s">
        <v>2716</v>
      </c>
      <c r="C107" s="185" t="s">
        <v>2715</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2717</v>
      </c>
      <c r="B108" s="87" t="s">
        <v>2718</v>
      </c>
      <c r="C108" s="185" t="s">
        <v>2717</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2719</v>
      </c>
      <c r="B109" s="87" t="s">
        <v>2720</v>
      </c>
      <c r="C109" s="185" t="s">
        <v>2719</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2721</v>
      </c>
      <c r="B110" s="87" t="s">
        <v>2722</v>
      </c>
      <c r="C110" s="185" t="s">
        <v>2721</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2723</v>
      </c>
      <c r="B111" s="87" t="s">
        <v>2724</v>
      </c>
      <c r="C111" s="185" t="s">
        <v>2723</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2725</v>
      </c>
      <c r="B112" s="87" t="s">
        <v>2726</v>
      </c>
      <c r="C112" s="185" t="s">
        <v>2725</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2727</v>
      </c>
      <c r="B113" s="87" t="s">
        <v>2728</v>
      </c>
      <c r="C113" s="185" t="s">
        <v>2727</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2729</v>
      </c>
      <c r="B114" s="87" t="s">
        <v>2730</v>
      </c>
      <c r="C114" s="185" t="s">
        <v>2729</v>
      </c>
      <c r="D114" s="83">
        <f t="shared" ref="D114:E114" si="22">D115+D118+D121+D122+SUM(D125:D128)</f>
        <v>18375830</v>
      </c>
      <c r="E114" s="83">
        <f t="shared" si="22"/>
        <v>19958097.789999999</v>
      </c>
      <c r="F114" s="65">
        <f t="shared" si="1"/>
        <v>108.61059222903128</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2731</v>
      </c>
      <c r="B115" s="87" t="s">
        <v>2732</v>
      </c>
      <c r="C115" s="185" t="s">
        <v>2731</v>
      </c>
      <c r="D115" s="83">
        <f t="shared" ref="D115:E115" si="23">SUM(D116:D117)</f>
        <v>18135420</v>
      </c>
      <c r="E115" s="83">
        <f t="shared" si="23"/>
        <v>19543977.789999999</v>
      </c>
      <c r="F115" s="65">
        <f t="shared" si="1"/>
        <v>107.76688816691313</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2733</v>
      </c>
      <c r="B116" s="87" t="s">
        <v>2734</v>
      </c>
      <c r="C116" s="185" t="s">
        <v>2733</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2735</v>
      </c>
      <c r="B117" s="87" t="s">
        <v>2736</v>
      </c>
      <c r="C117" s="185" t="s">
        <v>2735</v>
      </c>
      <c r="D117" s="251">
        <v>18135420</v>
      </c>
      <c r="E117" s="251">
        <v>19543977.789999999</v>
      </c>
      <c r="F117" s="65">
        <f t="shared" si="1"/>
        <v>107.76688816691313</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2737</v>
      </c>
      <c r="B118" s="87" t="s">
        <v>2738</v>
      </c>
      <c r="C118" s="185" t="s">
        <v>2737</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2739</v>
      </c>
      <c r="B119" s="87" t="s">
        <v>2740</v>
      </c>
      <c r="C119" s="185" t="s">
        <v>2739</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2741</v>
      </c>
      <c r="B120" s="87" t="s">
        <v>2742</v>
      </c>
      <c r="C120" s="185" t="s">
        <v>2741</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2743</v>
      </c>
      <c r="B121" s="87" t="s">
        <v>2744</v>
      </c>
      <c r="C121" s="185" t="s">
        <v>2743</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2745</v>
      </c>
      <c r="B122" s="87" t="s">
        <v>2746</v>
      </c>
      <c r="C122" s="185" t="s">
        <v>2745</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2747</v>
      </c>
      <c r="B123" s="87" t="s">
        <v>2748</v>
      </c>
      <c r="C123" s="185" t="s">
        <v>2747</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2749</v>
      </c>
      <c r="B124" s="87" t="s">
        <v>2750</v>
      </c>
      <c r="C124" s="185" t="s">
        <v>2749</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2751</v>
      </c>
      <c r="B125" s="87" t="s">
        <v>2752</v>
      </c>
      <c r="C125" s="185" t="s">
        <v>2751</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2753</v>
      </c>
      <c r="B126" s="87" t="s">
        <v>2754</v>
      </c>
      <c r="C126" s="185" t="s">
        <v>2753</v>
      </c>
      <c r="D126" s="251">
        <v>240410</v>
      </c>
      <c r="E126" s="251">
        <v>414120</v>
      </c>
      <c r="F126" s="65">
        <f t="shared" si="1"/>
        <v>172.25572979493367</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2755</v>
      </c>
      <c r="B127" s="87" t="s">
        <v>2756</v>
      </c>
      <c r="C127" s="185" t="s">
        <v>2755</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2757</v>
      </c>
      <c r="B128" s="87" t="s">
        <v>2758</v>
      </c>
      <c r="C128" s="185" t="s">
        <v>2757</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2759</v>
      </c>
      <c r="B129" s="87" t="s">
        <v>2760</v>
      </c>
      <c r="C129" s="185" t="s">
        <v>2759</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2761</v>
      </c>
      <c r="B130" s="87" t="s">
        <v>2762</v>
      </c>
      <c r="C130" s="185" t="s">
        <v>2761</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2763</v>
      </c>
      <c r="B131" s="87" t="s">
        <v>2764</v>
      </c>
      <c r="C131" s="185" t="s">
        <v>2763</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2765</v>
      </c>
      <c r="B132" s="87" t="s">
        <v>2766</v>
      </c>
      <c r="C132" s="185" t="s">
        <v>2765</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2767</v>
      </c>
      <c r="B133" s="87" t="s">
        <v>2768</v>
      </c>
      <c r="C133" s="185" t="s">
        <v>2767</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2769</v>
      </c>
      <c r="B134" s="87" t="s">
        <v>2770</v>
      </c>
      <c r="C134" s="185" t="s">
        <v>2769</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2771</v>
      </c>
      <c r="B135" s="87" t="s">
        <v>2772</v>
      </c>
      <c r="C135" s="185" t="s">
        <v>2771</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2773</v>
      </c>
      <c r="B136" s="87" t="s">
        <v>2774</v>
      </c>
      <c r="C136" s="185" t="s">
        <v>2773</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2775</v>
      </c>
      <c r="B137" s="87" t="s">
        <v>1628</v>
      </c>
      <c r="C137" s="185" t="s">
        <v>2775</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2776</v>
      </c>
      <c r="B138" s="234" t="s">
        <v>2777</v>
      </c>
      <c r="C138" s="185" t="s">
        <v>2776</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2778</v>
      </c>
      <c r="B139" s="87" t="s">
        <v>2779</v>
      </c>
      <c r="C139" s="185" t="s">
        <v>2778</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2780</v>
      </c>
      <c r="B140" s="87" t="s">
        <v>2781</v>
      </c>
      <c r="C140" s="185" t="s">
        <v>2780</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2782</v>
      </c>
      <c r="C141" s="186" t="s">
        <v>2783</v>
      </c>
      <c r="D141" s="108">
        <f t="shared" ref="D141:E141" si="28">D5+D22+D28+D35+D75+D82+D89+D107+D114+D129</f>
        <v>18375830</v>
      </c>
      <c r="E141" s="108">
        <f t="shared" si="28"/>
        <v>19958097.789999999</v>
      </c>
      <c r="F141" s="84">
        <f t="shared" si="1"/>
        <v>108.61059222903128</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3"/>
      <c r="E143" s="364"/>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K17" sqref="K17"/>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5" t="s">
        <v>2784</v>
      </c>
      <c r="B2" s="366"/>
      <c r="C2" s="366"/>
      <c r="D2" s="366"/>
      <c r="E2" s="366"/>
      <c r="F2" s="38"/>
      <c r="G2" s="38"/>
      <c r="H2" s="38"/>
      <c r="I2" s="38"/>
      <c r="J2" s="38"/>
      <c r="K2" s="38"/>
      <c r="L2" s="38"/>
      <c r="M2" s="38"/>
      <c r="N2" s="38"/>
      <c r="O2" s="38"/>
      <c r="P2" s="38"/>
      <c r="Q2" s="38"/>
      <c r="R2" s="38"/>
      <c r="S2" s="38"/>
      <c r="T2" s="38"/>
      <c r="U2" s="38"/>
      <c r="V2" s="38"/>
    </row>
    <row r="3" spans="1:25" s="29" customFormat="1" ht="48" customHeight="1" x14ac:dyDescent="0.2">
      <c r="A3" s="283" t="s">
        <v>1942</v>
      </c>
      <c r="B3" s="284" t="s">
        <v>40</v>
      </c>
      <c r="C3" s="285" t="s">
        <v>41</v>
      </c>
      <c r="D3" s="284" t="s">
        <v>2785</v>
      </c>
      <c r="E3" s="286" t="s">
        <v>2786</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52</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2787</v>
      </c>
      <c r="B5" s="111" t="s">
        <v>2788</v>
      </c>
      <c r="C5" s="112" t="s">
        <v>2787</v>
      </c>
      <c r="D5" s="81">
        <f t="shared" ref="D5:E5" si="0">D6+D22</f>
        <v>318473.5</v>
      </c>
      <c r="E5" s="109">
        <f t="shared" si="0"/>
        <v>318473.5</v>
      </c>
      <c r="F5" s="37"/>
      <c r="G5" s="37"/>
      <c r="H5" s="37"/>
      <c r="I5" s="37"/>
      <c r="J5" s="37"/>
      <c r="K5" s="37"/>
      <c r="L5" s="37"/>
      <c r="M5" s="37"/>
      <c r="N5" s="37"/>
      <c r="O5" s="37"/>
      <c r="P5" s="37"/>
      <c r="Q5" s="37"/>
      <c r="R5" s="37"/>
      <c r="S5" s="37"/>
      <c r="T5" s="37"/>
      <c r="U5" s="37"/>
      <c r="V5" s="37"/>
    </row>
    <row r="6" spans="1:25" ht="13.5" customHeight="1" x14ac:dyDescent="0.2">
      <c r="A6" s="211" t="s">
        <v>2789</v>
      </c>
      <c r="B6" s="113" t="s">
        <v>2790</v>
      </c>
      <c r="C6" s="94" t="s">
        <v>2789</v>
      </c>
      <c r="D6" s="83">
        <f t="shared" ref="D6:E6" si="1">D7+D14</f>
        <v>318473.5</v>
      </c>
      <c r="E6" s="110">
        <f t="shared" si="1"/>
        <v>318473.5</v>
      </c>
      <c r="F6" s="37"/>
      <c r="G6" s="37"/>
      <c r="H6" s="37"/>
      <c r="I6" s="37"/>
      <c r="J6" s="37"/>
      <c r="K6" s="37"/>
      <c r="L6" s="37"/>
      <c r="M6" s="37"/>
      <c r="N6" s="37"/>
      <c r="O6" s="37"/>
      <c r="P6" s="37"/>
      <c r="Q6" s="37"/>
      <c r="R6" s="37"/>
      <c r="S6" s="37"/>
      <c r="T6" s="37"/>
      <c r="U6" s="37"/>
      <c r="V6" s="37"/>
    </row>
    <row r="7" spans="1:25" ht="24" x14ac:dyDescent="0.2">
      <c r="A7" s="211" t="s">
        <v>605</v>
      </c>
      <c r="B7" s="113" t="s">
        <v>2791</v>
      </c>
      <c r="C7" s="94" t="s">
        <v>2792</v>
      </c>
      <c r="D7" s="83">
        <f t="shared" ref="D7:E7" si="2">SUM(D8:D13)</f>
        <v>318473.5</v>
      </c>
      <c r="E7" s="110">
        <f t="shared" si="2"/>
        <v>318473.5</v>
      </c>
      <c r="F7" s="37"/>
      <c r="G7" s="37"/>
      <c r="H7" s="37"/>
      <c r="I7" s="37"/>
      <c r="J7" s="37"/>
      <c r="K7" s="37"/>
      <c r="L7" s="37"/>
      <c r="M7" s="37"/>
      <c r="N7" s="37"/>
      <c r="O7" s="37"/>
      <c r="P7" s="37"/>
      <c r="Q7" s="37"/>
      <c r="R7" s="37"/>
      <c r="S7" s="37"/>
      <c r="T7" s="37"/>
      <c r="U7" s="37"/>
      <c r="V7" s="37"/>
    </row>
    <row r="8" spans="1:25" ht="13.5" customHeight="1" x14ac:dyDescent="0.2">
      <c r="A8" s="211" t="s">
        <v>605</v>
      </c>
      <c r="B8" s="113" t="s">
        <v>2793</v>
      </c>
      <c r="C8" s="94" t="s">
        <v>2794</v>
      </c>
      <c r="D8" s="251"/>
      <c r="E8" s="252"/>
      <c r="F8" s="37"/>
      <c r="G8" s="37"/>
      <c r="H8" s="37"/>
      <c r="I8" s="37"/>
      <c r="J8" s="37"/>
      <c r="K8" s="37"/>
      <c r="L8" s="37"/>
      <c r="M8" s="37"/>
      <c r="N8" s="37"/>
      <c r="O8" s="37"/>
      <c r="P8" s="37"/>
      <c r="Q8" s="37"/>
      <c r="R8" s="37"/>
      <c r="S8" s="37"/>
      <c r="T8" s="37"/>
      <c r="U8" s="37"/>
      <c r="V8" s="37"/>
    </row>
    <row r="9" spans="1:25" ht="13.5" customHeight="1" x14ac:dyDescent="0.2">
      <c r="A9" s="211" t="s">
        <v>605</v>
      </c>
      <c r="B9" s="113" t="s">
        <v>2795</v>
      </c>
      <c r="C9" s="94" t="s">
        <v>2796</v>
      </c>
      <c r="D9" s="251">
        <v>318473.5</v>
      </c>
      <c r="E9" s="252">
        <v>318473.5</v>
      </c>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2797</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2798</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2799</v>
      </c>
      <c r="C12" s="94" t="s">
        <v>2800</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2801</v>
      </c>
      <c r="C13" s="94" t="s">
        <v>2802</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2803</v>
      </c>
      <c r="C14" s="94" t="s">
        <v>2804</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2805</v>
      </c>
      <c r="C15" s="94" t="s">
        <v>2806</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2807</v>
      </c>
      <c r="C16" s="94" t="s">
        <v>2808</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2809</v>
      </c>
      <c r="C17" s="94" t="s">
        <v>2810</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2811</v>
      </c>
      <c r="C18" s="94" t="s">
        <v>2812</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2813</v>
      </c>
      <c r="C19" s="94" t="s">
        <v>2814</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2815</v>
      </c>
      <c r="C20" s="94" t="s">
        <v>2816</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2817</v>
      </c>
      <c r="C21" s="94" t="s">
        <v>2818</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2819</v>
      </c>
      <c r="B22" s="113" t="s">
        <v>2820</v>
      </c>
      <c r="C22" s="94" t="s">
        <v>2819</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2821</v>
      </c>
      <c r="C23" s="94" t="s">
        <v>2822</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2793</v>
      </c>
      <c r="C24" s="94" t="s">
        <v>2823</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2795</v>
      </c>
      <c r="C25" s="94" t="s">
        <v>2824</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2825</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2826</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2799</v>
      </c>
      <c r="C28" s="94" t="s">
        <v>2827</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2801</v>
      </c>
      <c r="C29" s="94" t="s">
        <v>2828</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2829</v>
      </c>
      <c r="C30" s="94" t="s">
        <v>2830</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2805</v>
      </c>
      <c r="C31" s="94" t="s">
        <v>2831</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2807</v>
      </c>
      <c r="C32" s="94" t="s">
        <v>2832</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2809</v>
      </c>
      <c r="C33" s="94" t="s">
        <v>2833</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2811</v>
      </c>
      <c r="C34" s="94" t="s">
        <v>2834</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2813</v>
      </c>
      <c r="C35" s="94" t="s">
        <v>2835</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2815</v>
      </c>
      <c r="C36" s="94" t="s">
        <v>2836</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2817</v>
      </c>
      <c r="C37" s="94" t="s">
        <v>2837</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2838</v>
      </c>
      <c r="B38" s="113" t="s">
        <v>2839</v>
      </c>
      <c r="C38" s="94" t="s">
        <v>2838</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2840</v>
      </c>
      <c r="B39" s="113" t="s">
        <v>2841</v>
      </c>
      <c r="C39" s="94" t="s">
        <v>2840</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2842</v>
      </c>
      <c r="C40" s="94" t="s">
        <v>2843</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2293</v>
      </c>
      <c r="C41" s="94" t="s">
        <v>2844</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2845</v>
      </c>
      <c r="C42" s="94" t="s">
        <v>2846</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2847</v>
      </c>
      <c r="C43" s="94" t="s">
        <v>2848</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2849</v>
      </c>
      <c r="B44" s="113" t="s">
        <v>2850</v>
      </c>
      <c r="C44" s="94" t="s">
        <v>2849</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2842</v>
      </c>
      <c r="C45" s="94" t="s">
        <v>2851</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2293</v>
      </c>
      <c r="C46" s="94" t="s">
        <v>2852</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2845</v>
      </c>
      <c r="C47" s="94" t="s">
        <v>2853</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2847</v>
      </c>
      <c r="C48" s="167" t="s">
        <v>2854</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7"/>
      <c r="E51" s="368"/>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31" workbookViewId="0">
      <selection activeCell="D49" sqref="D49"/>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69" t="s">
        <v>2855</v>
      </c>
      <c r="B2" s="366"/>
      <c r="C2" s="366"/>
      <c r="D2" s="366"/>
      <c r="E2" s="38"/>
      <c r="F2" s="38"/>
      <c r="G2" s="38"/>
      <c r="H2" s="38"/>
      <c r="I2" s="38"/>
      <c r="J2" s="38"/>
      <c r="K2" s="38"/>
      <c r="L2" s="38"/>
      <c r="M2" s="38"/>
      <c r="N2" s="38"/>
      <c r="O2" s="38"/>
      <c r="P2" s="38"/>
      <c r="Q2" s="38"/>
      <c r="R2" s="38"/>
      <c r="S2" s="38"/>
      <c r="T2" s="38"/>
      <c r="U2" s="38"/>
    </row>
    <row r="3" spans="1:24" s="29" customFormat="1" ht="48" customHeight="1" x14ac:dyDescent="0.2">
      <c r="A3" s="283" t="s">
        <v>1942</v>
      </c>
      <c r="B3" s="284" t="s">
        <v>40</v>
      </c>
      <c r="C3" s="285" t="s">
        <v>41</v>
      </c>
      <c r="D3" s="286" t="s">
        <v>2856</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52</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2857</v>
      </c>
      <c r="C5" s="187" t="s">
        <v>2858</v>
      </c>
      <c r="D5" s="257">
        <v>1776027</v>
      </c>
      <c r="E5" s="37"/>
      <c r="F5" s="37"/>
      <c r="G5" s="37"/>
      <c r="H5" s="37"/>
      <c r="I5" s="37"/>
      <c r="J5" s="37"/>
      <c r="K5" s="37"/>
      <c r="L5" s="37"/>
      <c r="M5" s="37"/>
      <c r="N5" s="37"/>
      <c r="O5" s="37"/>
      <c r="P5" s="37"/>
      <c r="Q5" s="37"/>
      <c r="R5" s="37"/>
      <c r="S5" s="37"/>
      <c r="T5" s="37"/>
      <c r="U5" s="37"/>
    </row>
    <row r="6" spans="1:24" ht="24" x14ac:dyDescent="0.2">
      <c r="A6" s="116"/>
      <c r="B6" s="117" t="s">
        <v>2859</v>
      </c>
      <c r="C6" s="188" t="s">
        <v>2860</v>
      </c>
      <c r="D6" s="40">
        <f>D7+D8+D17+D18</f>
        <v>20487836.150000002</v>
      </c>
      <c r="E6" s="37"/>
      <c r="F6" s="37"/>
      <c r="G6" s="37"/>
      <c r="H6" s="37"/>
      <c r="I6" s="37"/>
      <c r="J6" s="37"/>
      <c r="K6" s="37"/>
      <c r="L6" s="37"/>
      <c r="M6" s="37"/>
      <c r="N6" s="37"/>
      <c r="O6" s="37"/>
      <c r="P6" s="37"/>
      <c r="Q6" s="37"/>
      <c r="R6" s="37"/>
      <c r="S6" s="37"/>
      <c r="T6" s="37"/>
      <c r="U6" s="37"/>
    </row>
    <row r="7" spans="1:24" ht="12.75" customHeight="1" x14ac:dyDescent="0.2">
      <c r="A7" s="116"/>
      <c r="B7" s="117" t="s">
        <v>2861</v>
      </c>
      <c r="C7" s="188" t="s">
        <v>2862</v>
      </c>
      <c r="D7" s="258">
        <v>313762.56</v>
      </c>
      <c r="E7" s="37"/>
      <c r="F7" s="37"/>
      <c r="G7" s="37"/>
      <c r="H7" s="37"/>
      <c r="I7" s="37"/>
      <c r="J7" s="37"/>
      <c r="K7" s="37"/>
      <c r="L7" s="37"/>
      <c r="M7" s="37"/>
      <c r="N7" s="37"/>
      <c r="O7" s="37"/>
      <c r="P7" s="37"/>
      <c r="Q7" s="37"/>
      <c r="R7" s="37"/>
      <c r="S7" s="37"/>
      <c r="T7" s="37"/>
      <c r="U7" s="37"/>
    </row>
    <row r="8" spans="1:24" ht="12.75" customHeight="1" x14ac:dyDescent="0.2">
      <c r="A8" s="116" t="s">
        <v>2268</v>
      </c>
      <c r="B8" s="117" t="s">
        <v>2863</v>
      </c>
      <c r="C8" s="188" t="s">
        <v>2864</v>
      </c>
      <c r="D8" s="40">
        <f>SUM(D9:D16)</f>
        <v>19839690.810000002</v>
      </c>
      <c r="E8" s="37"/>
      <c r="F8" s="37"/>
      <c r="G8" s="37"/>
      <c r="H8" s="37"/>
      <c r="I8" s="37"/>
      <c r="J8" s="37"/>
      <c r="K8" s="37"/>
      <c r="L8" s="37"/>
      <c r="M8" s="37"/>
      <c r="N8" s="37"/>
      <c r="O8" s="37"/>
      <c r="P8" s="37"/>
      <c r="Q8" s="37"/>
      <c r="R8" s="37"/>
      <c r="S8" s="37"/>
      <c r="T8" s="37"/>
      <c r="U8" s="37"/>
    </row>
    <row r="9" spans="1:24" ht="12.75" customHeight="1" x14ac:dyDescent="0.2">
      <c r="A9" s="86" t="s">
        <v>2270</v>
      </c>
      <c r="B9" s="87" t="s">
        <v>2271</v>
      </c>
      <c r="C9" s="188" t="s">
        <v>2865</v>
      </c>
      <c r="D9" s="258">
        <v>16035223.59</v>
      </c>
      <c r="E9" s="37"/>
      <c r="F9" s="37"/>
      <c r="G9" s="37"/>
      <c r="H9" s="37"/>
      <c r="I9" s="37"/>
      <c r="J9" s="37"/>
      <c r="K9" s="37"/>
      <c r="L9" s="37"/>
      <c r="M9" s="37"/>
      <c r="N9" s="37"/>
      <c r="O9" s="37"/>
      <c r="P9" s="37"/>
      <c r="Q9" s="37"/>
      <c r="R9" s="37"/>
      <c r="S9" s="37"/>
      <c r="T9" s="37"/>
      <c r="U9" s="37"/>
    </row>
    <row r="10" spans="1:24" ht="12.75" customHeight="1" x14ac:dyDescent="0.2">
      <c r="A10" s="86" t="s">
        <v>2272</v>
      </c>
      <c r="B10" s="87" t="s">
        <v>2273</v>
      </c>
      <c r="C10" s="188" t="s">
        <v>2866</v>
      </c>
      <c r="D10" s="258">
        <v>2735357.03</v>
      </c>
      <c r="E10" s="37"/>
      <c r="F10" s="37"/>
      <c r="G10" s="37"/>
      <c r="H10" s="37"/>
      <c r="I10" s="37"/>
      <c r="J10" s="37"/>
      <c r="K10" s="37"/>
      <c r="L10" s="37"/>
      <c r="M10" s="37"/>
      <c r="N10" s="37"/>
      <c r="O10" s="37"/>
      <c r="P10" s="37"/>
      <c r="Q10" s="37"/>
      <c r="R10" s="37"/>
      <c r="S10" s="37"/>
      <c r="T10" s="37"/>
      <c r="U10" s="37"/>
    </row>
    <row r="11" spans="1:24" ht="12.75" customHeight="1" x14ac:dyDescent="0.2">
      <c r="A11" s="86" t="s">
        <v>2274</v>
      </c>
      <c r="B11" s="87" t="s">
        <v>2867</v>
      </c>
      <c r="C11" s="188" t="s">
        <v>2868</v>
      </c>
      <c r="D11" s="258">
        <v>9857.26</v>
      </c>
      <c r="E11" s="37"/>
      <c r="F11" s="37"/>
      <c r="G11" s="37"/>
      <c r="H11" s="37"/>
      <c r="I11" s="37"/>
      <c r="J11" s="37"/>
      <c r="K11" s="37"/>
      <c r="L11" s="37"/>
      <c r="M11" s="37"/>
      <c r="N11" s="37"/>
      <c r="O11" s="37"/>
      <c r="P11" s="37"/>
      <c r="Q11" s="37"/>
      <c r="R11" s="37"/>
      <c r="S11" s="37"/>
      <c r="T11" s="37"/>
      <c r="U11" s="37"/>
    </row>
    <row r="12" spans="1:24" ht="12.75" customHeight="1" x14ac:dyDescent="0.2">
      <c r="A12" s="86" t="s">
        <v>2282</v>
      </c>
      <c r="B12" s="87" t="s">
        <v>2283</v>
      </c>
      <c r="C12" s="188" t="s">
        <v>2869</v>
      </c>
      <c r="D12" s="258"/>
      <c r="E12" s="37"/>
      <c r="F12" s="37"/>
      <c r="G12" s="37"/>
      <c r="H12" s="37"/>
      <c r="I12" s="37"/>
      <c r="J12" s="37"/>
      <c r="K12" s="37"/>
      <c r="L12" s="37"/>
      <c r="M12" s="37"/>
      <c r="N12" s="37"/>
      <c r="O12" s="37"/>
      <c r="P12" s="37"/>
      <c r="Q12" s="37"/>
      <c r="R12" s="37"/>
      <c r="S12" s="37"/>
      <c r="T12" s="37"/>
      <c r="U12" s="37"/>
    </row>
    <row r="13" spans="1:24" ht="24" x14ac:dyDescent="0.2">
      <c r="A13" s="86" t="s">
        <v>2284</v>
      </c>
      <c r="B13" s="87" t="s">
        <v>2870</v>
      </c>
      <c r="C13" s="188" t="s">
        <v>2871</v>
      </c>
      <c r="D13" s="258"/>
      <c r="E13" s="37"/>
      <c r="F13" s="37"/>
      <c r="G13" s="37"/>
      <c r="H13" s="37"/>
      <c r="I13" s="37"/>
      <c r="J13" s="37"/>
      <c r="K13" s="37"/>
      <c r="L13" s="37"/>
      <c r="M13" s="37"/>
      <c r="N13" s="37"/>
      <c r="O13" s="37"/>
      <c r="P13" s="37"/>
      <c r="Q13" s="37"/>
      <c r="R13" s="37"/>
      <c r="S13" s="37"/>
      <c r="T13" s="37"/>
      <c r="U13" s="37"/>
    </row>
    <row r="14" spans="1:24" ht="12.75" customHeight="1" x14ac:dyDescent="0.2">
      <c r="A14" s="86" t="s">
        <v>2286</v>
      </c>
      <c r="B14" s="87" t="s">
        <v>2287</v>
      </c>
      <c r="C14" s="188" t="s">
        <v>2872</v>
      </c>
      <c r="D14" s="258">
        <v>1059252.93</v>
      </c>
      <c r="E14" s="37"/>
      <c r="F14" s="37"/>
      <c r="G14" s="37"/>
      <c r="H14" s="37"/>
      <c r="I14" s="37"/>
      <c r="J14" s="37"/>
      <c r="K14" s="37"/>
      <c r="L14" s="37"/>
      <c r="M14" s="37"/>
      <c r="N14" s="37"/>
      <c r="O14" s="37"/>
      <c r="P14" s="37"/>
      <c r="Q14" s="37"/>
      <c r="R14" s="37"/>
      <c r="S14" s="37"/>
      <c r="T14" s="37"/>
      <c r="U14" s="37"/>
    </row>
    <row r="15" spans="1:24" ht="12.75" customHeight="1" x14ac:dyDescent="0.2">
      <c r="A15" s="86" t="s">
        <v>2288</v>
      </c>
      <c r="B15" s="87" t="s">
        <v>2289</v>
      </c>
      <c r="C15" s="188" t="s">
        <v>2873</v>
      </c>
      <c r="D15" s="258"/>
      <c r="E15" s="37"/>
      <c r="F15" s="37"/>
      <c r="G15" s="37"/>
      <c r="H15" s="37"/>
      <c r="I15" s="37"/>
      <c r="J15" s="37"/>
      <c r="K15" s="37"/>
      <c r="L15" s="37"/>
      <c r="M15" s="37"/>
      <c r="N15" s="37"/>
      <c r="O15" s="37"/>
      <c r="P15" s="37"/>
      <c r="Q15" s="37"/>
      <c r="R15" s="37"/>
      <c r="S15" s="37"/>
      <c r="T15" s="37"/>
      <c r="U15" s="37"/>
    </row>
    <row r="16" spans="1:24" ht="12.75" customHeight="1" x14ac:dyDescent="0.2">
      <c r="A16" s="86" t="s">
        <v>2290</v>
      </c>
      <c r="B16" s="87" t="s">
        <v>2291</v>
      </c>
      <c r="C16" s="188" t="s">
        <v>2874</v>
      </c>
      <c r="D16" s="258"/>
      <c r="E16" s="37"/>
      <c r="F16" s="37"/>
      <c r="G16" s="37"/>
      <c r="H16" s="37"/>
      <c r="I16" s="37"/>
      <c r="J16" s="37"/>
      <c r="K16" s="37"/>
      <c r="L16" s="37"/>
      <c r="M16" s="37"/>
      <c r="N16" s="37"/>
      <c r="O16" s="37"/>
      <c r="P16" s="37"/>
      <c r="Q16" s="37"/>
      <c r="R16" s="37"/>
      <c r="S16" s="37"/>
      <c r="T16" s="37"/>
      <c r="U16" s="37"/>
    </row>
    <row r="17" spans="1:21" ht="12.75" customHeight="1" x14ac:dyDescent="0.2">
      <c r="A17" s="116" t="s">
        <v>2292</v>
      </c>
      <c r="B17" s="117" t="s">
        <v>2293</v>
      </c>
      <c r="C17" s="188" t="s">
        <v>2875</v>
      </c>
      <c r="D17" s="258">
        <v>319389.5</v>
      </c>
      <c r="E17" s="37"/>
      <c r="F17" s="37"/>
      <c r="G17" s="37"/>
      <c r="H17" s="37"/>
      <c r="I17" s="37"/>
      <c r="J17" s="37"/>
      <c r="K17" s="37"/>
      <c r="L17" s="37"/>
      <c r="M17" s="37"/>
      <c r="N17" s="37"/>
      <c r="O17" s="37"/>
      <c r="P17" s="37"/>
      <c r="Q17" s="37"/>
      <c r="R17" s="37"/>
      <c r="S17" s="37"/>
      <c r="T17" s="37"/>
      <c r="U17" s="37"/>
    </row>
    <row r="18" spans="1:21" ht="36" x14ac:dyDescent="0.2">
      <c r="A18" s="116" t="s">
        <v>2876</v>
      </c>
      <c r="B18" s="117" t="s">
        <v>2877</v>
      </c>
      <c r="C18" s="188" t="s">
        <v>2878</v>
      </c>
      <c r="D18" s="40">
        <f>SUM(D19:D23)</f>
        <v>14993.28</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2879</v>
      </c>
      <c r="C19" s="188" t="s">
        <v>2880</v>
      </c>
      <c r="D19" s="258"/>
      <c r="E19" s="37"/>
      <c r="F19" s="37"/>
      <c r="G19" s="37"/>
      <c r="H19" s="37"/>
      <c r="I19" s="37"/>
      <c r="J19" s="37"/>
      <c r="K19" s="37"/>
      <c r="L19" s="37"/>
      <c r="M19" s="37"/>
      <c r="N19" s="37"/>
      <c r="O19" s="37"/>
      <c r="P19" s="37"/>
      <c r="Q19" s="37"/>
      <c r="R19" s="37"/>
      <c r="S19" s="37"/>
      <c r="T19" s="37"/>
      <c r="U19" s="37"/>
    </row>
    <row r="20" spans="1:21" ht="12.75" customHeight="1" x14ac:dyDescent="0.2">
      <c r="A20" s="86" t="s">
        <v>2881</v>
      </c>
      <c r="B20" s="87" t="s">
        <v>2305</v>
      </c>
      <c r="C20" s="188" t="s">
        <v>2882</v>
      </c>
      <c r="D20" s="258"/>
      <c r="E20" s="37"/>
      <c r="F20" s="37"/>
      <c r="G20" s="37"/>
      <c r="H20" s="37"/>
      <c r="I20" s="37"/>
      <c r="J20" s="37"/>
      <c r="K20" s="37"/>
      <c r="L20" s="37"/>
      <c r="M20" s="37"/>
      <c r="N20" s="37"/>
      <c r="O20" s="37"/>
      <c r="P20" s="37"/>
      <c r="Q20" s="37"/>
      <c r="R20" s="37"/>
      <c r="S20" s="37"/>
      <c r="T20" s="37"/>
      <c r="U20" s="37"/>
    </row>
    <row r="21" spans="1:21" ht="12.75" customHeight="1" x14ac:dyDescent="0.2">
      <c r="A21" s="86" t="s">
        <v>2883</v>
      </c>
      <c r="B21" s="87" t="s">
        <v>2309</v>
      </c>
      <c r="C21" s="188" t="s">
        <v>2884</v>
      </c>
      <c r="D21" s="258"/>
      <c r="E21" s="37"/>
      <c r="F21" s="37"/>
      <c r="G21" s="37"/>
      <c r="H21" s="37"/>
      <c r="I21" s="37"/>
      <c r="J21" s="37"/>
      <c r="K21" s="37"/>
      <c r="L21" s="37"/>
      <c r="M21" s="37"/>
      <c r="N21" s="37"/>
      <c r="O21" s="37"/>
      <c r="P21" s="37"/>
      <c r="Q21" s="37"/>
      <c r="R21" s="37"/>
      <c r="S21" s="37"/>
      <c r="T21" s="37"/>
      <c r="U21" s="37"/>
    </row>
    <row r="22" spans="1:21" ht="24" x14ac:dyDescent="0.2">
      <c r="A22" s="86" t="s">
        <v>2885</v>
      </c>
      <c r="B22" s="87" t="s">
        <v>2886</v>
      </c>
      <c r="C22" s="188" t="s">
        <v>2887</v>
      </c>
      <c r="D22" s="258">
        <v>14993.28</v>
      </c>
      <c r="E22" s="37"/>
      <c r="F22" s="37"/>
      <c r="G22" s="37"/>
      <c r="H22" s="37"/>
      <c r="I22" s="37"/>
      <c r="J22" s="37"/>
      <c r="K22" s="37"/>
      <c r="L22" s="37"/>
      <c r="M22" s="37"/>
      <c r="N22" s="37"/>
      <c r="O22" s="37"/>
      <c r="P22" s="37"/>
      <c r="Q22" s="37"/>
      <c r="R22" s="37"/>
      <c r="S22" s="37"/>
      <c r="T22" s="37"/>
      <c r="U22" s="37"/>
    </row>
    <row r="23" spans="1:21" ht="24" x14ac:dyDescent="0.2">
      <c r="A23" s="86" t="s">
        <v>2888</v>
      </c>
      <c r="B23" s="87" t="s">
        <v>2889</v>
      </c>
      <c r="C23" s="188" t="s">
        <v>2890</v>
      </c>
      <c r="D23" s="258"/>
      <c r="E23" s="37"/>
      <c r="F23" s="37"/>
      <c r="G23" s="37"/>
      <c r="H23" s="37"/>
      <c r="I23" s="37"/>
      <c r="J23" s="37"/>
      <c r="K23" s="37"/>
      <c r="L23" s="37"/>
      <c r="M23" s="37"/>
      <c r="N23" s="37"/>
      <c r="O23" s="37"/>
      <c r="P23" s="37"/>
      <c r="Q23" s="37"/>
      <c r="R23" s="37"/>
      <c r="S23" s="37"/>
      <c r="T23" s="37"/>
      <c r="U23" s="37"/>
    </row>
    <row r="24" spans="1:21" ht="24" x14ac:dyDescent="0.2">
      <c r="A24" s="86"/>
      <c r="B24" s="117" t="s">
        <v>2891</v>
      </c>
      <c r="C24" s="188" t="s">
        <v>2892</v>
      </c>
      <c r="D24" s="40">
        <f>D25+D26+D35+D36</f>
        <v>20435047.779999994</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2861</v>
      </c>
      <c r="C25" s="188" t="s">
        <v>2893</v>
      </c>
      <c r="D25" s="258">
        <v>344640.93</v>
      </c>
      <c r="E25" s="37"/>
      <c r="F25" s="37"/>
      <c r="G25" s="37"/>
      <c r="H25" s="37"/>
      <c r="I25" s="37"/>
      <c r="J25" s="37"/>
      <c r="K25" s="37"/>
      <c r="L25" s="37"/>
      <c r="M25" s="37"/>
      <c r="N25" s="37"/>
      <c r="O25" s="37"/>
      <c r="P25" s="37"/>
      <c r="Q25" s="37"/>
      <c r="R25" s="37"/>
      <c r="S25" s="37"/>
      <c r="T25" s="37"/>
      <c r="U25" s="37"/>
    </row>
    <row r="26" spans="1:21" ht="12.75" customHeight="1" x14ac:dyDescent="0.2">
      <c r="A26" s="116" t="s">
        <v>2268</v>
      </c>
      <c r="B26" s="117" t="s">
        <v>2894</v>
      </c>
      <c r="C26" s="188" t="s">
        <v>2895</v>
      </c>
      <c r="D26" s="40">
        <f>SUM(D27:D34)</f>
        <v>19754774.269999996</v>
      </c>
      <c r="E26" s="37"/>
      <c r="F26" s="37"/>
      <c r="G26" s="37"/>
      <c r="H26" s="37"/>
      <c r="I26" s="37"/>
      <c r="J26" s="37"/>
      <c r="K26" s="37"/>
      <c r="L26" s="37"/>
      <c r="M26" s="37"/>
      <c r="N26" s="37"/>
      <c r="O26" s="37"/>
      <c r="P26" s="37"/>
      <c r="Q26" s="37"/>
      <c r="R26" s="37"/>
      <c r="S26" s="37"/>
      <c r="T26" s="37"/>
      <c r="U26" s="37"/>
    </row>
    <row r="27" spans="1:21" ht="12.75" customHeight="1" x14ac:dyDescent="0.2">
      <c r="A27" s="86" t="s">
        <v>2270</v>
      </c>
      <c r="B27" s="87" t="s">
        <v>2271</v>
      </c>
      <c r="C27" s="188" t="s">
        <v>2896</v>
      </c>
      <c r="D27" s="258">
        <v>15938755.75</v>
      </c>
      <c r="E27" s="37"/>
      <c r="F27" s="37"/>
      <c r="G27" s="37"/>
      <c r="H27" s="37"/>
      <c r="I27" s="37"/>
      <c r="J27" s="37"/>
      <c r="K27" s="37"/>
      <c r="L27" s="37"/>
      <c r="M27" s="37"/>
      <c r="N27" s="37"/>
      <c r="O27" s="37"/>
      <c r="P27" s="37"/>
      <c r="Q27" s="37"/>
      <c r="R27" s="37"/>
      <c r="S27" s="37"/>
      <c r="T27" s="37"/>
      <c r="U27" s="37"/>
    </row>
    <row r="28" spans="1:21" ht="12.75" customHeight="1" x14ac:dyDescent="0.2">
      <c r="A28" s="86" t="s">
        <v>2272</v>
      </c>
      <c r="B28" s="87" t="s">
        <v>2273</v>
      </c>
      <c r="C28" s="188" t="s">
        <v>2897</v>
      </c>
      <c r="D28" s="258">
        <v>2755663.01</v>
      </c>
      <c r="E28" s="37"/>
      <c r="F28" s="37"/>
      <c r="G28" s="37"/>
      <c r="H28" s="37"/>
      <c r="I28" s="37"/>
      <c r="J28" s="37"/>
      <c r="K28" s="37"/>
      <c r="L28" s="37"/>
      <c r="M28" s="37"/>
      <c r="N28" s="37"/>
      <c r="O28" s="37"/>
      <c r="P28" s="37"/>
      <c r="Q28" s="37"/>
      <c r="R28" s="37"/>
      <c r="S28" s="37"/>
      <c r="T28" s="37"/>
      <c r="U28" s="37"/>
    </row>
    <row r="29" spans="1:21" ht="12.75" customHeight="1" x14ac:dyDescent="0.2">
      <c r="A29" s="86" t="s">
        <v>2274</v>
      </c>
      <c r="B29" s="87" t="s">
        <v>2867</v>
      </c>
      <c r="C29" s="188" t="s">
        <v>2898</v>
      </c>
      <c r="D29" s="258">
        <v>9502.58</v>
      </c>
      <c r="E29" s="37"/>
      <c r="F29" s="37"/>
      <c r="G29" s="37"/>
      <c r="H29" s="37"/>
      <c r="I29" s="37"/>
      <c r="J29" s="37"/>
      <c r="K29" s="37"/>
      <c r="L29" s="37"/>
      <c r="M29" s="37"/>
      <c r="N29" s="37"/>
      <c r="O29" s="37"/>
      <c r="P29" s="37"/>
      <c r="Q29" s="37"/>
      <c r="R29" s="37"/>
      <c r="S29" s="37"/>
      <c r="T29" s="37"/>
      <c r="U29" s="37"/>
    </row>
    <row r="30" spans="1:21" ht="12.75" customHeight="1" x14ac:dyDescent="0.2">
      <c r="A30" s="86" t="s">
        <v>2282</v>
      </c>
      <c r="B30" s="87" t="s">
        <v>2283</v>
      </c>
      <c r="C30" s="188" t="s">
        <v>2899</v>
      </c>
      <c r="D30" s="258"/>
      <c r="E30" s="37"/>
      <c r="F30" s="37"/>
      <c r="G30" s="37"/>
      <c r="H30" s="37"/>
      <c r="I30" s="37"/>
      <c r="J30" s="37"/>
      <c r="K30" s="37"/>
      <c r="L30" s="37"/>
      <c r="M30" s="37"/>
      <c r="N30" s="37"/>
      <c r="O30" s="37"/>
      <c r="P30" s="37"/>
      <c r="Q30" s="37"/>
      <c r="R30" s="37"/>
      <c r="S30" s="37"/>
      <c r="T30" s="37"/>
      <c r="U30" s="37"/>
    </row>
    <row r="31" spans="1:21" ht="24" x14ac:dyDescent="0.2">
      <c r="A31" s="86" t="s">
        <v>2284</v>
      </c>
      <c r="B31" s="87" t="s">
        <v>2870</v>
      </c>
      <c r="C31" s="188" t="s">
        <v>2900</v>
      </c>
      <c r="D31" s="258"/>
      <c r="E31" s="37"/>
      <c r="F31" s="37"/>
      <c r="G31" s="37"/>
      <c r="H31" s="37"/>
      <c r="I31" s="37"/>
      <c r="J31" s="37"/>
      <c r="K31" s="37"/>
      <c r="L31" s="37"/>
      <c r="M31" s="37"/>
      <c r="N31" s="37"/>
      <c r="O31" s="37"/>
      <c r="P31" s="37"/>
      <c r="Q31" s="37"/>
      <c r="R31" s="37"/>
      <c r="S31" s="37"/>
      <c r="T31" s="37"/>
      <c r="U31" s="37"/>
    </row>
    <row r="32" spans="1:21" ht="12.75" customHeight="1" x14ac:dyDescent="0.2">
      <c r="A32" s="86" t="s">
        <v>2286</v>
      </c>
      <c r="B32" s="87" t="s">
        <v>2287</v>
      </c>
      <c r="C32" s="188" t="s">
        <v>2901</v>
      </c>
      <c r="D32" s="258">
        <v>1050852.93</v>
      </c>
      <c r="E32" s="37"/>
      <c r="F32" s="37"/>
      <c r="G32" s="37"/>
      <c r="H32" s="37"/>
      <c r="I32" s="37"/>
      <c r="J32" s="37"/>
      <c r="K32" s="37"/>
      <c r="L32" s="37"/>
      <c r="M32" s="37"/>
      <c r="N32" s="37"/>
      <c r="O32" s="37"/>
      <c r="P32" s="37"/>
      <c r="Q32" s="37"/>
      <c r="R32" s="37"/>
      <c r="S32" s="37"/>
      <c r="T32" s="37"/>
      <c r="U32" s="37"/>
    </row>
    <row r="33" spans="1:21" ht="12.75" customHeight="1" x14ac:dyDescent="0.2">
      <c r="A33" s="86" t="s">
        <v>2288</v>
      </c>
      <c r="B33" s="87" t="s">
        <v>2289</v>
      </c>
      <c r="C33" s="188" t="s">
        <v>2902</v>
      </c>
      <c r="D33" s="258"/>
      <c r="E33" s="37"/>
      <c r="F33" s="37"/>
      <c r="G33" s="37"/>
      <c r="H33" s="37"/>
      <c r="I33" s="37"/>
      <c r="J33" s="37"/>
      <c r="K33" s="37"/>
      <c r="L33" s="37"/>
      <c r="M33" s="37"/>
      <c r="N33" s="37"/>
      <c r="O33" s="37"/>
      <c r="P33" s="37"/>
      <c r="Q33" s="37"/>
      <c r="R33" s="37"/>
      <c r="S33" s="37"/>
      <c r="T33" s="37"/>
      <c r="U33" s="37"/>
    </row>
    <row r="34" spans="1:21" ht="12.75" customHeight="1" x14ac:dyDescent="0.2">
      <c r="A34" s="86" t="s">
        <v>2290</v>
      </c>
      <c r="B34" s="87" t="s">
        <v>2291</v>
      </c>
      <c r="C34" s="188" t="s">
        <v>2903</v>
      </c>
      <c r="D34" s="258"/>
      <c r="E34" s="37"/>
      <c r="F34" s="37"/>
      <c r="G34" s="37"/>
      <c r="H34" s="37"/>
      <c r="I34" s="37"/>
      <c r="J34" s="37"/>
      <c r="K34" s="37"/>
      <c r="L34" s="37"/>
      <c r="M34" s="37"/>
      <c r="N34" s="37"/>
      <c r="O34" s="37"/>
      <c r="P34" s="37"/>
      <c r="Q34" s="37"/>
      <c r="R34" s="37"/>
      <c r="S34" s="37"/>
      <c r="T34" s="37"/>
      <c r="U34" s="37"/>
    </row>
    <row r="35" spans="1:21" ht="12.75" customHeight="1" x14ac:dyDescent="0.2">
      <c r="A35" s="116" t="s">
        <v>2292</v>
      </c>
      <c r="B35" s="117" t="s">
        <v>2293</v>
      </c>
      <c r="C35" s="188" t="s">
        <v>2904</v>
      </c>
      <c r="D35" s="258">
        <v>319389.5</v>
      </c>
      <c r="E35" s="37"/>
      <c r="F35" s="37"/>
      <c r="G35" s="37"/>
      <c r="H35" s="37"/>
      <c r="I35" s="37"/>
      <c r="J35" s="37"/>
      <c r="K35" s="37"/>
      <c r="L35" s="37"/>
      <c r="M35" s="37"/>
      <c r="N35" s="37"/>
      <c r="O35" s="37"/>
      <c r="P35" s="37"/>
      <c r="Q35" s="37"/>
      <c r="R35" s="37"/>
      <c r="S35" s="37"/>
      <c r="T35" s="37"/>
      <c r="U35" s="37"/>
    </row>
    <row r="36" spans="1:21" ht="36" x14ac:dyDescent="0.2">
      <c r="A36" s="116" t="s">
        <v>2876</v>
      </c>
      <c r="B36" s="117" t="s">
        <v>2905</v>
      </c>
      <c r="C36" s="188" t="s">
        <v>2906</v>
      </c>
      <c r="D36" s="40">
        <f>SUM(D37:D41)</f>
        <v>16243.08</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2879</v>
      </c>
      <c r="C37" s="188" t="s">
        <v>2907</v>
      </c>
      <c r="D37" s="258"/>
      <c r="E37" s="37"/>
      <c r="F37" s="37"/>
      <c r="G37" s="37"/>
      <c r="H37" s="37"/>
      <c r="I37" s="37"/>
      <c r="J37" s="37"/>
      <c r="K37" s="37"/>
      <c r="L37" s="37"/>
      <c r="M37" s="37"/>
      <c r="N37" s="37"/>
      <c r="O37" s="37"/>
      <c r="P37" s="37"/>
      <c r="Q37" s="37"/>
      <c r="R37" s="37"/>
      <c r="S37" s="37"/>
      <c r="T37" s="37"/>
      <c r="U37" s="37"/>
    </row>
    <row r="38" spans="1:21" ht="12.75" customHeight="1" x14ac:dyDescent="0.2">
      <c r="A38" s="86" t="s">
        <v>2881</v>
      </c>
      <c r="B38" s="87" t="s">
        <v>2305</v>
      </c>
      <c r="C38" s="188" t="s">
        <v>2908</v>
      </c>
      <c r="D38" s="258"/>
      <c r="E38" s="37"/>
      <c r="F38" s="37"/>
      <c r="G38" s="37"/>
      <c r="H38" s="37"/>
      <c r="I38" s="37"/>
      <c r="J38" s="37"/>
      <c r="K38" s="37"/>
      <c r="L38" s="37"/>
      <c r="M38" s="37"/>
      <c r="N38" s="37"/>
      <c r="O38" s="37"/>
      <c r="P38" s="37"/>
      <c r="Q38" s="37"/>
      <c r="R38" s="37"/>
      <c r="S38" s="37"/>
      <c r="T38" s="37"/>
      <c r="U38" s="37"/>
    </row>
    <row r="39" spans="1:21" ht="12.75" customHeight="1" x14ac:dyDescent="0.2">
      <c r="A39" s="86" t="s">
        <v>2883</v>
      </c>
      <c r="B39" s="87" t="s">
        <v>2309</v>
      </c>
      <c r="C39" s="188" t="s">
        <v>2909</v>
      </c>
      <c r="D39" s="258"/>
      <c r="E39" s="37"/>
      <c r="F39" s="37"/>
      <c r="G39" s="37"/>
      <c r="H39" s="37"/>
      <c r="I39" s="37"/>
      <c r="J39" s="37"/>
      <c r="K39" s="37"/>
      <c r="L39" s="37"/>
      <c r="M39" s="37"/>
      <c r="N39" s="37"/>
      <c r="O39" s="37"/>
      <c r="P39" s="37"/>
      <c r="Q39" s="37"/>
      <c r="R39" s="37"/>
      <c r="S39" s="37"/>
      <c r="T39" s="37"/>
      <c r="U39" s="37"/>
    </row>
    <row r="40" spans="1:21" ht="24" x14ac:dyDescent="0.2">
      <c r="A40" s="86" t="s">
        <v>2910</v>
      </c>
      <c r="B40" s="87" t="s">
        <v>2886</v>
      </c>
      <c r="C40" s="188" t="s">
        <v>2911</v>
      </c>
      <c r="D40" s="258"/>
      <c r="E40" s="37"/>
      <c r="F40" s="37"/>
      <c r="G40" s="37"/>
      <c r="H40" s="37"/>
      <c r="I40" s="37"/>
      <c r="J40" s="37"/>
      <c r="K40" s="37"/>
      <c r="L40" s="37"/>
      <c r="M40" s="37"/>
      <c r="N40" s="37"/>
      <c r="O40" s="37"/>
      <c r="P40" s="37"/>
      <c r="Q40" s="37"/>
      <c r="R40" s="37"/>
      <c r="S40" s="37"/>
      <c r="T40" s="37"/>
      <c r="U40" s="37"/>
    </row>
    <row r="41" spans="1:21" ht="24" x14ac:dyDescent="0.2">
      <c r="A41" s="86" t="s">
        <v>2888</v>
      </c>
      <c r="B41" s="87" t="s">
        <v>2889</v>
      </c>
      <c r="C41" s="188" t="s">
        <v>2912</v>
      </c>
      <c r="D41" s="258">
        <v>16243.08</v>
      </c>
      <c r="E41" s="37"/>
      <c r="F41" s="37"/>
      <c r="G41" s="37"/>
      <c r="H41" s="37"/>
      <c r="I41" s="37"/>
      <c r="J41" s="37"/>
      <c r="K41" s="37"/>
      <c r="L41" s="37"/>
      <c r="M41" s="37"/>
      <c r="N41" s="37"/>
      <c r="O41" s="37"/>
      <c r="P41" s="37"/>
      <c r="Q41" s="37"/>
      <c r="R41" s="37"/>
      <c r="S41" s="37"/>
      <c r="T41" s="37"/>
      <c r="U41" s="37"/>
    </row>
    <row r="42" spans="1:21" ht="24" x14ac:dyDescent="0.2">
      <c r="A42" s="86"/>
      <c r="B42" s="117" t="s">
        <v>2913</v>
      </c>
      <c r="C42" s="188" t="s">
        <v>2914</v>
      </c>
      <c r="D42" s="40">
        <f>D5+D6-D24</f>
        <v>1828815.3700000085</v>
      </c>
      <c r="E42" s="37"/>
      <c r="F42" s="37"/>
      <c r="G42" s="37"/>
      <c r="H42" s="37"/>
      <c r="I42" s="37"/>
      <c r="J42" s="37"/>
      <c r="K42" s="37"/>
      <c r="L42" s="37"/>
      <c r="M42" s="37"/>
      <c r="N42" s="37"/>
      <c r="O42" s="37"/>
      <c r="P42" s="37"/>
      <c r="Q42" s="37"/>
      <c r="R42" s="37"/>
      <c r="S42" s="37"/>
      <c r="T42" s="37"/>
      <c r="U42" s="37"/>
    </row>
    <row r="43" spans="1:21" ht="24" x14ac:dyDescent="0.2">
      <c r="A43" s="116"/>
      <c r="B43" s="117" t="s">
        <v>2915</v>
      </c>
      <c r="C43" s="188" t="s">
        <v>2916</v>
      </c>
      <c r="D43" s="40">
        <f>D44+D49+D90+D95</f>
        <v>501961.26999999996</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2917</v>
      </c>
      <c r="C44" s="188" t="s">
        <v>2918</v>
      </c>
      <c r="D44" s="40">
        <f>SUM(D45:D48)</f>
        <v>344048.19999999995</v>
      </c>
      <c r="E44" s="37"/>
      <c r="F44" s="37"/>
      <c r="G44" s="37"/>
      <c r="H44" s="37"/>
      <c r="I44" s="37"/>
      <c r="J44" s="37"/>
      <c r="K44" s="37"/>
      <c r="L44" s="37"/>
      <c r="M44" s="37"/>
      <c r="N44" s="37"/>
      <c r="O44" s="37"/>
      <c r="P44" s="37"/>
      <c r="Q44" s="37"/>
      <c r="R44" s="37"/>
      <c r="S44" s="37"/>
      <c r="T44" s="37"/>
      <c r="U44" s="37"/>
    </row>
    <row r="45" spans="1:21" ht="12.75" customHeight="1" x14ac:dyDescent="0.2">
      <c r="A45" s="116"/>
      <c r="B45" s="87" t="s">
        <v>2919</v>
      </c>
      <c r="C45" s="188" t="s">
        <v>2920</v>
      </c>
      <c r="D45" s="258">
        <v>29067.21</v>
      </c>
      <c r="E45" s="37"/>
      <c r="F45" s="37"/>
      <c r="G45" s="37"/>
      <c r="H45" s="37"/>
      <c r="I45" s="37"/>
      <c r="J45" s="37"/>
      <c r="K45" s="37"/>
      <c r="L45" s="37"/>
      <c r="M45" s="37"/>
      <c r="N45" s="37"/>
      <c r="O45" s="37"/>
      <c r="P45" s="37"/>
      <c r="Q45" s="37"/>
      <c r="R45" s="37"/>
      <c r="S45" s="37"/>
      <c r="T45" s="37"/>
      <c r="U45" s="37"/>
    </row>
    <row r="46" spans="1:21" ht="12.75" customHeight="1" x14ac:dyDescent="0.2">
      <c r="A46" s="86"/>
      <c r="B46" s="87" t="s">
        <v>2921</v>
      </c>
      <c r="C46" s="188" t="s">
        <v>2922</v>
      </c>
      <c r="D46" s="258">
        <v>47752.46</v>
      </c>
      <c r="E46" s="37"/>
      <c r="F46" s="37"/>
      <c r="G46" s="37"/>
      <c r="H46" s="37"/>
      <c r="I46" s="37"/>
      <c r="J46" s="37"/>
      <c r="K46" s="37"/>
      <c r="L46" s="37"/>
      <c r="M46" s="37"/>
      <c r="N46" s="37"/>
      <c r="O46" s="37"/>
      <c r="P46" s="37"/>
      <c r="Q46" s="37"/>
      <c r="R46" s="37"/>
      <c r="S46" s="37"/>
      <c r="T46" s="37"/>
      <c r="U46" s="37"/>
    </row>
    <row r="47" spans="1:21" ht="12.75" customHeight="1" x14ac:dyDescent="0.2">
      <c r="A47" s="86"/>
      <c r="B47" s="87" t="s">
        <v>2923</v>
      </c>
      <c r="C47" s="188" t="s">
        <v>2924</v>
      </c>
      <c r="D47" s="258">
        <v>144605.24</v>
      </c>
      <c r="E47" s="37"/>
      <c r="F47" s="37"/>
      <c r="G47" s="37"/>
      <c r="H47" s="37"/>
      <c r="I47" s="37"/>
      <c r="J47" s="37"/>
      <c r="K47" s="37"/>
      <c r="L47" s="37"/>
      <c r="M47" s="37"/>
      <c r="N47" s="37"/>
      <c r="O47" s="37"/>
      <c r="P47" s="37"/>
      <c r="Q47" s="37"/>
      <c r="R47" s="37"/>
      <c r="S47" s="37"/>
      <c r="T47" s="37"/>
      <c r="U47" s="37"/>
    </row>
    <row r="48" spans="1:21" ht="12.75" customHeight="1" x14ac:dyDescent="0.2">
      <c r="A48" s="86"/>
      <c r="B48" s="87" t="s">
        <v>2925</v>
      </c>
      <c r="C48" s="188" t="s">
        <v>2926</v>
      </c>
      <c r="D48" s="258">
        <v>122623.29</v>
      </c>
      <c r="E48" s="37"/>
      <c r="F48" s="37"/>
      <c r="G48" s="37"/>
      <c r="H48" s="37"/>
      <c r="I48" s="37"/>
      <c r="J48" s="37"/>
      <c r="K48" s="37"/>
      <c r="L48" s="37"/>
      <c r="M48" s="37"/>
      <c r="N48" s="37"/>
      <c r="O48" s="37"/>
      <c r="P48" s="37"/>
      <c r="Q48" s="37"/>
      <c r="R48" s="37"/>
      <c r="S48" s="37"/>
      <c r="T48" s="37"/>
      <c r="U48" s="37"/>
    </row>
    <row r="49" spans="1:21" ht="24" x14ac:dyDescent="0.2">
      <c r="A49" s="116" t="s">
        <v>2268</v>
      </c>
      <c r="B49" s="168" t="s">
        <v>2927</v>
      </c>
      <c r="C49" s="188" t="s">
        <v>2928</v>
      </c>
      <c r="D49" s="40">
        <f>D50+D55+D60+D65+D70+D75+D80+D85</f>
        <v>110655.03</v>
      </c>
      <c r="E49" s="37"/>
      <c r="F49" s="37"/>
      <c r="G49" s="37"/>
      <c r="H49" s="37"/>
      <c r="I49" s="37"/>
      <c r="J49" s="37"/>
      <c r="K49" s="37"/>
      <c r="L49" s="37"/>
      <c r="M49" s="37"/>
      <c r="N49" s="37"/>
      <c r="O49" s="37"/>
      <c r="P49" s="37"/>
      <c r="Q49" s="37"/>
      <c r="R49" s="37"/>
      <c r="S49" s="37"/>
      <c r="T49" s="37"/>
      <c r="U49" s="37"/>
    </row>
    <row r="50" spans="1:21" ht="12.75" customHeight="1" x14ac:dyDescent="0.2">
      <c r="A50" s="116" t="s">
        <v>2270</v>
      </c>
      <c r="B50" s="117" t="s">
        <v>2929</v>
      </c>
      <c r="C50" s="188" t="s">
        <v>2930</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2919</v>
      </c>
      <c r="C51" s="188" t="s">
        <v>2931</v>
      </c>
      <c r="D51" s="258"/>
      <c r="E51" s="37"/>
      <c r="F51" s="37"/>
      <c r="G51" s="37"/>
      <c r="H51" s="37"/>
      <c r="I51" s="37"/>
      <c r="J51" s="37"/>
      <c r="K51" s="37"/>
      <c r="L51" s="37"/>
      <c r="M51" s="37"/>
      <c r="N51" s="37"/>
      <c r="O51" s="37"/>
      <c r="P51" s="37"/>
      <c r="Q51" s="37"/>
      <c r="R51" s="37"/>
      <c r="S51" s="37"/>
      <c r="T51" s="37"/>
      <c r="U51" s="37"/>
    </row>
    <row r="52" spans="1:21" ht="12.75" customHeight="1" x14ac:dyDescent="0.2">
      <c r="A52" s="86"/>
      <c r="B52" s="87" t="s">
        <v>2921</v>
      </c>
      <c r="C52" s="188" t="s">
        <v>2932</v>
      </c>
      <c r="D52" s="258"/>
      <c r="E52" s="37"/>
      <c r="F52" s="37"/>
      <c r="G52" s="37"/>
      <c r="H52" s="37"/>
      <c r="I52" s="37"/>
      <c r="J52" s="37"/>
      <c r="K52" s="37"/>
      <c r="L52" s="37"/>
      <c r="M52" s="37"/>
      <c r="N52" s="37"/>
      <c r="O52" s="37"/>
      <c r="P52" s="37"/>
      <c r="Q52" s="37"/>
      <c r="R52" s="37"/>
      <c r="S52" s="37"/>
      <c r="T52" s="37"/>
      <c r="U52" s="37"/>
    </row>
    <row r="53" spans="1:21" ht="12.75" customHeight="1" x14ac:dyDescent="0.2">
      <c r="A53" s="116"/>
      <c r="B53" s="87" t="s">
        <v>2923</v>
      </c>
      <c r="C53" s="188" t="s">
        <v>2933</v>
      </c>
      <c r="D53" s="258"/>
      <c r="E53" s="37"/>
      <c r="F53" s="37"/>
      <c r="G53" s="37"/>
      <c r="H53" s="37"/>
      <c r="I53" s="37"/>
      <c r="J53" s="37"/>
      <c r="K53" s="37"/>
      <c r="L53" s="37"/>
      <c r="M53" s="37"/>
      <c r="N53" s="37"/>
      <c r="O53" s="37"/>
      <c r="P53" s="37"/>
      <c r="Q53" s="37"/>
      <c r="R53" s="37"/>
      <c r="S53" s="37"/>
      <c r="T53" s="37"/>
      <c r="U53" s="37"/>
    </row>
    <row r="54" spans="1:21" ht="12.75" customHeight="1" x14ac:dyDescent="0.2">
      <c r="A54" s="86"/>
      <c r="B54" s="87" t="s">
        <v>2925</v>
      </c>
      <c r="C54" s="188" t="s">
        <v>2934</v>
      </c>
      <c r="D54" s="258"/>
      <c r="E54" s="37"/>
      <c r="F54" s="37"/>
      <c r="G54" s="37"/>
      <c r="H54" s="37"/>
      <c r="I54" s="37"/>
      <c r="J54" s="37"/>
      <c r="K54" s="37"/>
      <c r="L54" s="37"/>
      <c r="M54" s="37"/>
      <c r="N54" s="37"/>
      <c r="O54" s="37"/>
      <c r="P54" s="37"/>
      <c r="Q54" s="37"/>
      <c r="R54" s="37"/>
      <c r="S54" s="37"/>
      <c r="T54" s="37"/>
      <c r="U54" s="37"/>
    </row>
    <row r="55" spans="1:21" ht="12.75" customHeight="1" x14ac:dyDescent="0.2">
      <c r="A55" s="116" t="s">
        <v>2272</v>
      </c>
      <c r="B55" s="117" t="s">
        <v>2935</v>
      </c>
      <c r="C55" s="188" t="s">
        <v>2936</v>
      </c>
      <c r="D55" s="40">
        <f>SUM(D56:D59)</f>
        <v>110655.03</v>
      </c>
      <c r="E55" s="37"/>
      <c r="F55" s="37"/>
      <c r="G55" s="37"/>
      <c r="H55" s="37"/>
      <c r="I55" s="37"/>
      <c r="J55" s="37"/>
      <c r="K55" s="37"/>
      <c r="L55" s="37"/>
      <c r="M55" s="37"/>
      <c r="N55" s="37"/>
      <c r="O55" s="37"/>
      <c r="P55" s="37"/>
      <c r="Q55" s="37"/>
      <c r="R55" s="37"/>
      <c r="S55" s="37"/>
      <c r="T55" s="37"/>
      <c r="U55" s="37"/>
    </row>
    <row r="56" spans="1:21" ht="12.75" customHeight="1" x14ac:dyDescent="0.2">
      <c r="A56" s="86"/>
      <c r="B56" s="87" t="s">
        <v>2919</v>
      </c>
      <c r="C56" s="188" t="s">
        <v>2937</v>
      </c>
      <c r="D56" s="258">
        <v>110655.03</v>
      </c>
      <c r="E56" s="37"/>
      <c r="F56" s="37"/>
      <c r="G56" s="37"/>
      <c r="H56" s="37"/>
      <c r="I56" s="37"/>
      <c r="J56" s="37"/>
      <c r="K56" s="37"/>
      <c r="L56" s="37"/>
      <c r="M56" s="37"/>
      <c r="N56" s="37"/>
      <c r="O56" s="37"/>
      <c r="P56" s="37"/>
      <c r="Q56" s="37"/>
      <c r="R56" s="37"/>
      <c r="S56" s="37"/>
      <c r="T56" s="37"/>
      <c r="U56" s="37"/>
    </row>
    <row r="57" spans="1:21" ht="12.75" customHeight="1" x14ac:dyDescent="0.2">
      <c r="A57" s="86"/>
      <c r="B57" s="87" t="s">
        <v>2921</v>
      </c>
      <c r="C57" s="188" t="s">
        <v>2938</v>
      </c>
      <c r="D57" s="258"/>
      <c r="E57" s="37"/>
      <c r="F57" s="37"/>
      <c r="G57" s="37"/>
      <c r="H57" s="37"/>
      <c r="I57" s="37"/>
      <c r="J57" s="37"/>
      <c r="K57" s="37"/>
      <c r="L57" s="37"/>
      <c r="M57" s="37"/>
      <c r="N57" s="37"/>
      <c r="O57" s="37"/>
      <c r="P57" s="37"/>
      <c r="Q57" s="37"/>
      <c r="R57" s="37"/>
      <c r="S57" s="37"/>
      <c r="T57" s="37"/>
      <c r="U57" s="37"/>
    </row>
    <row r="58" spans="1:21" ht="12.75" customHeight="1" x14ac:dyDescent="0.2">
      <c r="A58" s="86"/>
      <c r="B58" s="87" t="s">
        <v>2923</v>
      </c>
      <c r="C58" s="188" t="s">
        <v>2939</v>
      </c>
      <c r="D58" s="258"/>
      <c r="E58" s="37"/>
      <c r="F58" s="37"/>
      <c r="G58" s="37"/>
      <c r="H58" s="37"/>
      <c r="I58" s="37"/>
      <c r="J58" s="37"/>
      <c r="K58" s="37"/>
      <c r="L58" s="37"/>
      <c r="M58" s="37"/>
      <c r="N58" s="37"/>
      <c r="O58" s="37"/>
      <c r="P58" s="37"/>
      <c r="Q58" s="37"/>
      <c r="R58" s="37"/>
      <c r="S58" s="37"/>
      <c r="T58" s="37"/>
      <c r="U58" s="37"/>
    </row>
    <row r="59" spans="1:21" ht="12.75" customHeight="1" x14ac:dyDescent="0.2">
      <c r="A59" s="86"/>
      <c r="B59" s="87" t="s">
        <v>2925</v>
      </c>
      <c r="C59" s="188" t="s">
        <v>2940</v>
      </c>
      <c r="D59" s="258"/>
      <c r="E59" s="37"/>
      <c r="F59" s="37"/>
      <c r="G59" s="37"/>
      <c r="H59" s="37"/>
      <c r="I59" s="37"/>
      <c r="J59" s="37"/>
      <c r="K59" s="37"/>
      <c r="L59" s="37"/>
      <c r="M59" s="37"/>
      <c r="N59" s="37"/>
      <c r="O59" s="37"/>
      <c r="P59" s="37"/>
      <c r="Q59" s="37"/>
      <c r="R59" s="37"/>
      <c r="S59" s="37"/>
      <c r="T59" s="37"/>
      <c r="U59" s="37"/>
    </row>
    <row r="60" spans="1:21" ht="12.75" customHeight="1" x14ac:dyDescent="0.2">
      <c r="A60" s="116" t="s">
        <v>2274</v>
      </c>
      <c r="B60" s="117" t="s">
        <v>2941</v>
      </c>
      <c r="C60" s="188" t="s">
        <v>2942</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2919</v>
      </c>
      <c r="C61" s="188" t="s">
        <v>2943</v>
      </c>
      <c r="D61" s="258"/>
      <c r="E61" s="37"/>
      <c r="F61" s="37"/>
      <c r="G61" s="37"/>
      <c r="H61" s="37"/>
      <c r="I61" s="37"/>
      <c r="J61" s="37"/>
      <c r="K61" s="37"/>
      <c r="L61" s="37"/>
      <c r="M61" s="37"/>
      <c r="N61" s="37"/>
      <c r="O61" s="37"/>
      <c r="P61" s="37"/>
      <c r="Q61" s="37"/>
      <c r="R61" s="37"/>
      <c r="S61" s="37"/>
      <c r="T61" s="37"/>
      <c r="U61" s="37"/>
    </row>
    <row r="62" spans="1:21" ht="12.75" customHeight="1" x14ac:dyDescent="0.2">
      <c r="A62" s="86"/>
      <c r="B62" s="87" t="s">
        <v>2921</v>
      </c>
      <c r="C62" s="188" t="s">
        <v>2944</v>
      </c>
      <c r="D62" s="258"/>
      <c r="E62" s="37"/>
      <c r="F62" s="37"/>
      <c r="G62" s="37"/>
      <c r="H62" s="37"/>
      <c r="I62" s="37"/>
      <c r="J62" s="37"/>
      <c r="K62" s="37"/>
      <c r="L62" s="37"/>
      <c r="M62" s="37"/>
      <c r="N62" s="37"/>
      <c r="O62" s="37"/>
      <c r="P62" s="37"/>
      <c r="Q62" s="37"/>
      <c r="R62" s="37"/>
      <c r="S62" s="37"/>
      <c r="T62" s="37"/>
      <c r="U62" s="37"/>
    </row>
    <row r="63" spans="1:21" ht="12.75" customHeight="1" x14ac:dyDescent="0.2">
      <c r="A63" s="116"/>
      <c r="B63" s="87" t="s">
        <v>2923</v>
      </c>
      <c r="C63" s="188" t="s">
        <v>2945</v>
      </c>
      <c r="D63" s="258"/>
      <c r="E63" s="37"/>
      <c r="F63" s="37"/>
      <c r="G63" s="37"/>
      <c r="H63" s="37"/>
      <c r="I63" s="37"/>
      <c r="J63" s="37"/>
      <c r="K63" s="37"/>
      <c r="L63" s="37"/>
      <c r="M63" s="37"/>
      <c r="N63" s="37"/>
      <c r="O63" s="37"/>
      <c r="P63" s="37"/>
      <c r="Q63" s="37"/>
      <c r="R63" s="37"/>
      <c r="S63" s="37"/>
      <c r="T63" s="37"/>
      <c r="U63" s="37"/>
    </row>
    <row r="64" spans="1:21" ht="12.75" customHeight="1" x14ac:dyDescent="0.2">
      <c r="A64" s="86"/>
      <c r="B64" s="87" t="s">
        <v>2925</v>
      </c>
      <c r="C64" s="188" t="s">
        <v>2946</v>
      </c>
      <c r="D64" s="258"/>
      <c r="E64" s="37"/>
      <c r="F64" s="37"/>
      <c r="G64" s="37"/>
      <c r="H64" s="37"/>
      <c r="I64" s="37"/>
      <c r="J64" s="37"/>
      <c r="K64" s="37"/>
      <c r="L64" s="37"/>
      <c r="M64" s="37"/>
      <c r="N64" s="37"/>
      <c r="O64" s="37"/>
      <c r="P64" s="37"/>
      <c r="Q64" s="37"/>
      <c r="R64" s="37"/>
      <c r="S64" s="37"/>
      <c r="T64" s="37"/>
      <c r="U64" s="37"/>
    </row>
    <row r="65" spans="1:21" ht="12.75" customHeight="1" x14ac:dyDescent="0.2">
      <c r="A65" s="116" t="s">
        <v>2282</v>
      </c>
      <c r="B65" s="117" t="s">
        <v>2947</v>
      </c>
      <c r="C65" s="188" t="s">
        <v>2948</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2919</v>
      </c>
      <c r="C66" s="188" t="s">
        <v>2949</v>
      </c>
      <c r="D66" s="258"/>
      <c r="E66" s="37"/>
      <c r="F66" s="37"/>
      <c r="G66" s="37"/>
      <c r="H66" s="37"/>
      <c r="I66" s="37"/>
      <c r="J66" s="37"/>
      <c r="K66" s="37"/>
      <c r="L66" s="37"/>
      <c r="M66" s="37"/>
      <c r="N66" s="37"/>
      <c r="O66" s="37"/>
      <c r="P66" s="37"/>
      <c r="Q66" s="37"/>
      <c r="R66" s="37"/>
      <c r="S66" s="37"/>
      <c r="T66" s="37"/>
      <c r="U66" s="37"/>
    </row>
    <row r="67" spans="1:21" ht="12.75" customHeight="1" x14ac:dyDescent="0.2">
      <c r="A67" s="86"/>
      <c r="B67" s="87" t="s">
        <v>2921</v>
      </c>
      <c r="C67" s="188" t="s">
        <v>2950</v>
      </c>
      <c r="D67" s="258"/>
      <c r="E67" s="37"/>
      <c r="F67" s="37"/>
      <c r="G67" s="37"/>
      <c r="H67" s="37"/>
      <c r="I67" s="37"/>
      <c r="J67" s="37"/>
      <c r="K67" s="37"/>
      <c r="L67" s="37"/>
      <c r="M67" s="37"/>
      <c r="N67" s="37"/>
      <c r="O67" s="37"/>
      <c r="P67" s="37"/>
      <c r="Q67" s="37"/>
      <c r="R67" s="37"/>
      <c r="S67" s="37"/>
      <c r="T67" s="37"/>
      <c r="U67" s="37"/>
    </row>
    <row r="68" spans="1:21" ht="12.75" customHeight="1" x14ac:dyDescent="0.2">
      <c r="A68" s="86"/>
      <c r="B68" s="87" t="s">
        <v>2923</v>
      </c>
      <c r="C68" s="188" t="s">
        <v>2951</v>
      </c>
      <c r="D68" s="258"/>
      <c r="E68" s="37"/>
      <c r="F68" s="37"/>
      <c r="G68" s="37"/>
      <c r="H68" s="37"/>
      <c r="I68" s="37"/>
      <c r="J68" s="37"/>
      <c r="K68" s="37"/>
      <c r="L68" s="37"/>
      <c r="M68" s="37"/>
      <c r="N68" s="37"/>
      <c r="O68" s="37"/>
      <c r="P68" s="37"/>
      <c r="Q68" s="37"/>
      <c r="R68" s="37"/>
      <c r="S68" s="37"/>
      <c r="T68" s="37"/>
      <c r="U68" s="37"/>
    </row>
    <row r="69" spans="1:21" ht="12.75" customHeight="1" x14ac:dyDescent="0.2">
      <c r="A69" s="86"/>
      <c r="B69" s="87" t="s">
        <v>2925</v>
      </c>
      <c r="C69" s="188" t="s">
        <v>2952</v>
      </c>
      <c r="D69" s="258"/>
      <c r="E69" s="37"/>
      <c r="F69" s="37"/>
      <c r="G69" s="37"/>
      <c r="H69" s="37"/>
      <c r="I69" s="37"/>
      <c r="J69" s="37"/>
      <c r="K69" s="37"/>
      <c r="L69" s="37"/>
      <c r="M69" s="37"/>
      <c r="N69" s="37"/>
      <c r="O69" s="37"/>
      <c r="P69" s="37"/>
      <c r="Q69" s="37"/>
      <c r="R69" s="37"/>
      <c r="S69" s="37"/>
      <c r="T69" s="37"/>
      <c r="U69" s="37"/>
    </row>
    <row r="70" spans="1:21" ht="24" x14ac:dyDescent="0.2">
      <c r="A70" s="116" t="s">
        <v>2284</v>
      </c>
      <c r="B70" s="117" t="s">
        <v>2953</v>
      </c>
      <c r="C70" s="188" t="s">
        <v>2954</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2919</v>
      </c>
      <c r="C71" s="188" t="s">
        <v>2955</v>
      </c>
      <c r="D71" s="258"/>
      <c r="E71" s="37"/>
      <c r="F71" s="37"/>
      <c r="G71" s="37"/>
      <c r="H71" s="37"/>
      <c r="I71" s="37"/>
      <c r="J71" s="37"/>
      <c r="K71" s="37"/>
      <c r="L71" s="37"/>
      <c r="M71" s="37"/>
      <c r="N71" s="37"/>
      <c r="O71" s="37"/>
      <c r="P71" s="37"/>
      <c r="Q71" s="37"/>
      <c r="R71" s="37"/>
      <c r="S71" s="37"/>
      <c r="T71" s="37"/>
      <c r="U71" s="37"/>
    </row>
    <row r="72" spans="1:21" ht="12.75" customHeight="1" x14ac:dyDescent="0.2">
      <c r="A72" s="86"/>
      <c r="B72" s="87" t="s">
        <v>2921</v>
      </c>
      <c r="C72" s="188" t="s">
        <v>2956</v>
      </c>
      <c r="D72" s="258"/>
      <c r="E72" s="37"/>
      <c r="F72" s="37"/>
      <c r="G72" s="37"/>
      <c r="H72" s="37"/>
      <c r="I72" s="37"/>
      <c r="J72" s="37"/>
      <c r="K72" s="37"/>
      <c r="L72" s="37"/>
      <c r="M72" s="37"/>
      <c r="N72" s="37"/>
      <c r="O72" s="37"/>
      <c r="P72" s="37"/>
      <c r="Q72" s="37"/>
      <c r="R72" s="37"/>
      <c r="S72" s="37"/>
      <c r="T72" s="37"/>
      <c r="U72" s="37"/>
    </row>
    <row r="73" spans="1:21" ht="12.75" customHeight="1" x14ac:dyDescent="0.2">
      <c r="A73" s="86"/>
      <c r="B73" s="87" t="s">
        <v>2923</v>
      </c>
      <c r="C73" s="188" t="s">
        <v>2957</v>
      </c>
      <c r="D73" s="258"/>
      <c r="E73" s="37"/>
      <c r="F73" s="37"/>
      <c r="G73" s="37"/>
      <c r="H73" s="37"/>
      <c r="I73" s="37"/>
      <c r="J73" s="37"/>
      <c r="K73" s="37"/>
      <c r="L73" s="37"/>
      <c r="M73" s="37"/>
      <c r="N73" s="37"/>
      <c r="O73" s="37"/>
      <c r="P73" s="37"/>
      <c r="Q73" s="37"/>
      <c r="R73" s="37"/>
      <c r="S73" s="37"/>
      <c r="T73" s="37"/>
      <c r="U73" s="37"/>
    </row>
    <row r="74" spans="1:21" ht="12.75" customHeight="1" x14ac:dyDescent="0.2">
      <c r="A74" s="86"/>
      <c r="B74" s="87" t="s">
        <v>2925</v>
      </c>
      <c r="C74" s="188" t="s">
        <v>2958</v>
      </c>
      <c r="D74" s="258"/>
      <c r="E74" s="37"/>
      <c r="F74" s="37"/>
      <c r="G74" s="37"/>
      <c r="H74" s="37"/>
      <c r="I74" s="37"/>
      <c r="J74" s="37"/>
      <c r="K74" s="37"/>
      <c r="L74" s="37"/>
      <c r="M74" s="37"/>
      <c r="N74" s="37"/>
      <c r="O74" s="37"/>
      <c r="P74" s="37"/>
      <c r="Q74" s="37"/>
      <c r="R74" s="37"/>
      <c r="S74" s="37"/>
      <c r="T74" s="37"/>
      <c r="U74" s="37"/>
    </row>
    <row r="75" spans="1:21" ht="12.75" customHeight="1" x14ac:dyDescent="0.2">
      <c r="A75" s="116" t="s">
        <v>2286</v>
      </c>
      <c r="B75" s="117" t="s">
        <v>2959</v>
      </c>
      <c r="C75" s="188" t="s">
        <v>2960</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2919</v>
      </c>
      <c r="C76" s="188" t="s">
        <v>2961</v>
      </c>
      <c r="D76" s="258"/>
      <c r="E76" s="37"/>
      <c r="F76" s="37"/>
      <c r="G76" s="37"/>
      <c r="H76" s="37"/>
      <c r="I76" s="37"/>
      <c r="J76" s="37"/>
      <c r="K76" s="37"/>
      <c r="L76" s="37"/>
      <c r="M76" s="37"/>
      <c r="N76" s="37"/>
      <c r="O76" s="37"/>
      <c r="P76" s="37"/>
      <c r="Q76" s="37"/>
      <c r="R76" s="37"/>
      <c r="S76" s="37"/>
      <c r="T76" s="37"/>
      <c r="U76" s="37"/>
    </row>
    <row r="77" spans="1:21" ht="12.75" customHeight="1" x14ac:dyDescent="0.2">
      <c r="A77" s="86"/>
      <c r="B77" s="87" t="s">
        <v>2921</v>
      </c>
      <c r="C77" s="188" t="s">
        <v>2962</v>
      </c>
      <c r="D77" s="258"/>
      <c r="E77" s="37"/>
      <c r="F77" s="37"/>
      <c r="G77" s="37"/>
      <c r="H77" s="37"/>
      <c r="I77" s="37"/>
      <c r="J77" s="37"/>
      <c r="K77" s="37"/>
      <c r="L77" s="37"/>
      <c r="M77" s="37"/>
      <c r="N77" s="37"/>
      <c r="O77" s="37"/>
      <c r="P77" s="37"/>
      <c r="Q77" s="37"/>
      <c r="R77" s="37"/>
      <c r="S77" s="37"/>
      <c r="T77" s="37"/>
      <c r="U77" s="37"/>
    </row>
    <row r="78" spans="1:21" ht="12.75" customHeight="1" x14ac:dyDescent="0.2">
      <c r="A78" s="86"/>
      <c r="B78" s="87" t="s">
        <v>2923</v>
      </c>
      <c r="C78" s="188" t="s">
        <v>2963</v>
      </c>
      <c r="D78" s="258"/>
      <c r="E78" s="37"/>
      <c r="F78" s="37"/>
      <c r="G78" s="37"/>
      <c r="H78" s="37"/>
      <c r="I78" s="37"/>
      <c r="J78" s="37"/>
      <c r="K78" s="37"/>
      <c r="L78" s="37"/>
      <c r="M78" s="37"/>
      <c r="N78" s="37"/>
      <c r="O78" s="37"/>
      <c r="P78" s="37"/>
      <c r="Q78" s="37"/>
      <c r="R78" s="37"/>
      <c r="S78" s="37"/>
      <c r="T78" s="37"/>
      <c r="U78" s="37"/>
    </row>
    <row r="79" spans="1:21" ht="12.75" customHeight="1" x14ac:dyDescent="0.2">
      <c r="A79" s="116"/>
      <c r="B79" s="87" t="s">
        <v>2925</v>
      </c>
      <c r="C79" s="188" t="s">
        <v>2964</v>
      </c>
      <c r="D79" s="258"/>
      <c r="E79" s="37"/>
      <c r="F79" s="37"/>
      <c r="G79" s="37"/>
      <c r="H79" s="37"/>
      <c r="I79" s="37"/>
      <c r="J79" s="37"/>
      <c r="K79" s="37"/>
      <c r="L79" s="37"/>
      <c r="M79" s="37"/>
      <c r="N79" s="37"/>
      <c r="O79" s="37"/>
      <c r="P79" s="37"/>
      <c r="Q79" s="37"/>
      <c r="R79" s="37"/>
      <c r="S79" s="37"/>
      <c r="T79" s="37"/>
      <c r="U79" s="37"/>
    </row>
    <row r="80" spans="1:21" ht="24" x14ac:dyDescent="0.2">
      <c r="A80" s="116" t="s">
        <v>2288</v>
      </c>
      <c r="B80" s="205" t="s">
        <v>2965</v>
      </c>
      <c r="C80" s="188" t="s">
        <v>2966</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2919</v>
      </c>
      <c r="C81" s="188" t="s">
        <v>2967</v>
      </c>
      <c r="D81" s="258"/>
      <c r="E81" s="37"/>
      <c r="F81" s="37"/>
      <c r="G81" s="37"/>
      <c r="H81" s="37"/>
      <c r="I81" s="37"/>
      <c r="J81" s="37"/>
      <c r="K81" s="37"/>
      <c r="L81" s="37"/>
      <c r="M81" s="37"/>
      <c r="N81" s="37"/>
      <c r="O81" s="37"/>
      <c r="P81" s="37"/>
      <c r="Q81" s="37"/>
      <c r="R81" s="37"/>
      <c r="S81" s="37"/>
      <c r="T81" s="37"/>
      <c r="U81" s="37"/>
    </row>
    <row r="82" spans="1:21" ht="12.75" customHeight="1" x14ac:dyDescent="0.2">
      <c r="A82" s="116"/>
      <c r="B82" s="87" t="s">
        <v>2921</v>
      </c>
      <c r="C82" s="188" t="s">
        <v>2968</v>
      </c>
      <c r="D82" s="258"/>
      <c r="E82" s="37"/>
      <c r="F82" s="37"/>
      <c r="G82" s="37"/>
      <c r="H82" s="37"/>
      <c r="I82" s="37"/>
      <c r="J82" s="37"/>
      <c r="K82" s="37"/>
      <c r="L82" s="37"/>
      <c r="M82" s="37"/>
      <c r="N82" s="37"/>
      <c r="O82" s="37"/>
      <c r="P82" s="37"/>
      <c r="Q82" s="37"/>
      <c r="R82" s="37"/>
      <c r="S82" s="37"/>
      <c r="T82" s="37"/>
      <c r="U82" s="37"/>
    </row>
    <row r="83" spans="1:21" ht="12.75" customHeight="1" x14ac:dyDescent="0.2">
      <c r="A83" s="116"/>
      <c r="B83" s="87" t="s">
        <v>2923</v>
      </c>
      <c r="C83" s="188" t="s">
        <v>2969</v>
      </c>
      <c r="D83" s="258"/>
      <c r="E83" s="37"/>
      <c r="F83" s="37"/>
      <c r="G83" s="37"/>
      <c r="H83" s="37"/>
      <c r="I83" s="37"/>
      <c r="J83" s="37"/>
      <c r="K83" s="37"/>
      <c r="L83" s="37"/>
      <c r="M83" s="37"/>
      <c r="N83" s="37"/>
      <c r="O83" s="37"/>
      <c r="P83" s="37"/>
      <c r="Q83" s="37"/>
      <c r="R83" s="37"/>
      <c r="S83" s="37"/>
      <c r="T83" s="37"/>
      <c r="U83" s="37"/>
    </row>
    <row r="84" spans="1:21" ht="12.75" customHeight="1" x14ac:dyDescent="0.2">
      <c r="A84" s="116"/>
      <c r="B84" s="87" t="s">
        <v>2925</v>
      </c>
      <c r="C84" s="188" t="s">
        <v>2970</v>
      </c>
      <c r="D84" s="258"/>
      <c r="E84" s="37"/>
      <c r="F84" s="37"/>
      <c r="G84" s="37"/>
      <c r="H84" s="37"/>
      <c r="I84" s="37"/>
      <c r="J84" s="37"/>
      <c r="K84" s="37"/>
      <c r="L84" s="37"/>
      <c r="M84" s="37"/>
      <c r="N84" s="37"/>
      <c r="O84" s="37"/>
      <c r="P84" s="37"/>
      <c r="Q84" s="37"/>
      <c r="R84" s="37"/>
      <c r="S84" s="37"/>
      <c r="T84" s="37"/>
      <c r="U84" s="37"/>
    </row>
    <row r="85" spans="1:21" ht="12.75" customHeight="1" x14ac:dyDescent="0.2">
      <c r="A85" s="116" t="s">
        <v>2290</v>
      </c>
      <c r="B85" s="205" t="s">
        <v>2971</v>
      </c>
      <c r="C85" s="188" t="s">
        <v>2972</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2919</v>
      </c>
      <c r="C86" s="188" t="s">
        <v>2973</v>
      </c>
      <c r="D86" s="258"/>
      <c r="E86" s="37"/>
      <c r="F86" s="37"/>
      <c r="G86" s="37"/>
      <c r="H86" s="37"/>
      <c r="I86" s="37"/>
      <c r="J86" s="37"/>
      <c r="K86" s="37"/>
      <c r="L86" s="37"/>
      <c r="M86" s="37"/>
      <c r="N86" s="37"/>
      <c r="O86" s="37"/>
      <c r="P86" s="37"/>
      <c r="Q86" s="37"/>
      <c r="R86" s="37"/>
      <c r="S86" s="37"/>
      <c r="T86" s="37"/>
      <c r="U86" s="37"/>
    </row>
    <row r="87" spans="1:21" ht="12.75" customHeight="1" x14ac:dyDescent="0.2">
      <c r="A87" s="116"/>
      <c r="B87" s="87" t="s">
        <v>2921</v>
      </c>
      <c r="C87" s="188" t="s">
        <v>2974</v>
      </c>
      <c r="D87" s="258"/>
      <c r="E87" s="37"/>
      <c r="F87" s="37"/>
      <c r="G87" s="37"/>
      <c r="H87" s="37"/>
      <c r="I87" s="37"/>
      <c r="J87" s="37"/>
      <c r="K87" s="37"/>
      <c r="L87" s="37"/>
      <c r="M87" s="37"/>
      <c r="N87" s="37"/>
      <c r="O87" s="37"/>
      <c r="P87" s="37"/>
      <c r="Q87" s="37"/>
      <c r="R87" s="37"/>
      <c r="S87" s="37"/>
      <c r="T87" s="37"/>
      <c r="U87" s="37"/>
    </row>
    <row r="88" spans="1:21" ht="12.75" customHeight="1" x14ac:dyDescent="0.2">
      <c r="A88" s="116"/>
      <c r="B88" s="87" t="s">
        <v>2923</v>
      </c>
      <c r="C88" s="188" t="s">
        <v>2975</v>
      </c>
      <c r="D88" s="258"/>
      <c r="E88" s="37"/>
      <c r="F88" s="37"/>
      <c r="G88" s="37"/>
      <c r="H88" s="37"/>
      <c r="I88" s="37"/>
      <c r="J88" s="37"/>
      <c r="K88" s="37"/>
      <c r="L88" s="37"/>
      <c r="M88" s="37"/>
      <c r="N88" s="37"/>
      <c r="O88" s="37"/>
      <c r="P88" s="37"/>
      <c r="Q88" s="37"/>
      <c r="R88" s="37"/>
      <c r="S88" s="37"/>
      <c r="T88" s="37"/>
      <c r="U88" s="37"/>
    </row>
    <row r="89" spans="1:21" ht="12.75" customHeight="1" x14ac:dyDescent="0.2">
      <c r="A89" s="116"/>
      <c r="B89" s="87" t="s">
        <v>2925</v>
      </c>
      <c r="C89" s="188" t="s">
        <v>2976</v>
      </c>
      <c r="D89" s="258"/>
      <c r="E89" s="37"/>
      <c r="F89" s="37"/>
      <c r="G89" s="37"/>
      <c r="H89" s="37"/>
      <c r="I89" s="37"/>
      <c r="J89" s="37"/>
      <c r="K89" s="37"/>
      <c r="L89" s="37"/>
      <c r="M89" s="37"/>
      <c r="N89" s="37"/>
      <c r="O89" s="37"/>
      <c r="P89" s="37"/>
      <c r="Q89" s="37"/>
      <c r="R89" s="37"/>
      <c r="S89" s="37"/>
      <c r="T89" s="37"/>
      <c r="U89" s="37"/>
    </row>
    <row r="90" spans="1:21" ht="12.75" customHeight="1" x14ac:dyDescent="0.2">
      <c r="A90" s="116" t="s">
        <v>2292</v>
      </c>
      <c r="B90" s="117" t="s">
        <v>2977</v>
      </c>
      <c r="C90" s="188" t="s">
        <v>2978</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2919</v>
      </c>
      <c r="C91" s="188" t="s">
        <v>2979</v>
      </c>
      <c r="D91" s="258"/>
      <c r="E91" s="37"/>
      <c r="F91" s="37"/>
      <c r="G91" s="37"/>
      <c r="H91" s="37"/>
      <c r="I91" s="37"/>
      <c r="J91" s="37"/>
      <c r="K91" s="37"/>
      <c r="L91" s="37"/>
      <c r="M91" s="37"/>
      <c r="N91" s="37"/>
      <c r="O91" s="37"/>
      <c r="P91" s="37"/>
      <c r="Q91" s="37"/>
      <c r="R91" s="37"/>
      <c r="S91" s="37"/>
      <c r="T91" s="37"/>
      <c r="U91" s="37"/>
    </row>
    <row r="92" spans="1:21" ht="12.75" customHeight="1" x14ac:dyDescent="0.2">
      <c r="A92" s="116"/>
      <c r="B92" s="87" t="s">
        <v>2921</v>
      </c>
      <c r="C92" s="188" t="s">
        <v>2980</v>
      </c>
      <c r="D92" s="258"/>
      <c r="E92" s="37"/>
      <c r="F92" s="37"/>
      <c r="G92" s="37"/>
      <c r="H92" s="37"/>
      <c r="I92" s="37"/>
      <c r="J92" s="37"/>
      <c r="K92" s="37"/>
      <c r="L92" s="37"/>
      <c r="M92" s="37"/>
      <c r="N92" s="37"/>
      <c r="O92" s="37"/>
      <c r="P92" s="37"/>
      <c r="Q92" s="37"/>
      <c r="R92" s="37"/>
      <c r="S92" s="37"/>
      <c r="T92" s="37"/>
      <c r="U92" s="37"/>
    </row>
    <row r="93" spans="1:21" ht="12.75" customHeight="1" x14ac:dyDescent="0.2">
      <c r="A93" s="86"/>
      <c r="B93" s="87" t="s">
        <v>2923</v>
      </c>
      <c r="C93" s="188" t="s">
        <v>2981</v>
      </c>
      <c r="D93" s="258"/>
      <c r="E93" s="37"/>
      <c r="F93" s="37"/>
      <c r="G93" s="37"/>
      <c r="H93" s="37"/>
      <c r="I93" s="37"/>
      <c r="J93" s="37"/>
      <c r="K93" s="37"/>
      <c r="L93" s="37"/>
      <c r="M93" s="37"/>
      <c r="N93" s="37"/>
      <c r="O93" s="37"/>
      <c r="P93" s="37"/>
      <c r="Q93" s="37"/>
      <c r="R93" s="37"/>
      <c r="S93" s="37"/>
      <c r="T93" s="37"/>
      <c r="U93" s="37"/>
    </row>
    <row r="94" spans="1:21" ht="12.75" customHeight="1" x14ac:dyDescent="0.2">
      <c r="A94" s="86"/>
      <c r="B94" s="87" t="s">
        <v>2925</v>
      </c>
      <c r="C94" s="188" t="s">
        <v>2982</v>
      </c>
      <c r="D94" s="258"/>
      <c r="E94" s="37"/>
      <c r="F94" s="37"/>
      <c r="G94" s="37"/>
      <c r="H94" s="37"/>
      <c r="I94" s="37"/>
      <c r="J94" s="37"/>
      <c r="K94" s="37"/>
      <c r="L94" s="37"/>
      <c r="M94" s="37"/>
      <c r="N94" s="37"/>
      <c r="O94" s="37"/>
      <c r="P94" s="37"/>
      <c r="Q94" s="37"/>
      <c r="R94" s="37"/>
      <c r="S94" s="37"/>
      <c r="T94" s="37"/>
      <c r="U94" s="37"/>
    </row>
    <row r="95" spans="1:21" ht="36" x14ac:dyDescent="0.2">
      <c r="A95" s="116" t="s">
        <v>2876</v>
      </c>
      <c r="B95" s="117" t="s">
        <v>2983</v>
      </c>
      <c r="C95" s="188" t="s">
        <v>2984</v>
      </c>
      <c r="D95" s="40">
        <f>SUM(D96:D100)</f>
        <v>47258.04</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2879</v>
      </c>
      <c r="C96" s="188" t="s">
        <v>2985</v>
      </c>
      <c r="D96" s="258"/>
      <c r="E96" s="37"/>
      <c r="F96" s="37"/>
      <c r="G96" s="37"/>
      <c r="H96" s="37"/>
      <c r="I96" s="37"/>
      <c r="J96" s="37"/>
      <c r="K96" s="37"/>
      <c r="L96" s="37"/>
      <c r="M96" s="37"/>
      <c r="N96" s="37"/>
      <c r="O96" s="37"/>
      <c r="P96" s="37"/>
      <c r="Q96" s="37"/>
      <c r="R96" s="37"/>
      <c r="S96" s="37"/>
      <c r="T96" s="37"/>
      <c r="U96" s="37"/>
    </row>
    <row r="97" spans="1:21" ht="12.75" customHeight="1" x14ac:dyDescent="0.2">
      <c r="A97" s="86" t="s">
        <v>2881</v>
      </c>
      <c r="B97" s="87" t="s">
        <v>2305</v>
      </c>
      <c r="C97" s="188" t="s">
        <v>2986</v>
      </c>
      <c r="D97" s="258"/>
      <c r="E97" s="37"/>
      <c r="F97" s="37"/>
      <c r="G97" s="37"/>
      <c r="H97" s="37"/>
      <c r="I97" s="37"/>
      <c r="J97" s="37"/>
      <c r="K97" s="37"/>
      <c r="L97" s="37"/>
      <c r="M97" s="37"/>
      <c r="N97" s="37"/>
      <c r="O97" s="37"/>
      <c r="P97" s="37"/>
      <c r="Q97" s="37"/>
      <c r="R97" s="37"/>
      <c r="S97" s="37"/>
      <c r="T97" s="37"/>
      <c r="U97" s="37"/>
    </row>
    <row r="98" spans="1:21" ht="12.75" customHeight="1" x14ac:dyDescent="0.2">
      <c r="A98" s="86" t="s">
        <v>2883</v>
      </c>
      <c r="B98" s="87" t="s">
        <v>2309</v>
      </c>
      <c r="C98" s="188" t="s">
        <v>2987</v>
      </c>
      <c r="D98" s="258"/>
      <c r="E98" s="37"/>
      <c r="F98" s="37"/>
      <c r="G98" s="37"/>
      <c r="H98" s="37"/>
      <c r="I98" s="37"/>
      <c r="J98" s="37"/>
      <c r="K98" s="37"/>
      <c r="L98" s="37"/>
      <c r="M98" s="37"/>
      <c r="N98" s="37"/>
      <c r="O98" s="37"/>
      <c r="P98" s="37"/>
      <c r="Q98" s="37"/>
      <c r="R98" s="37"/>
      <c r="S98" s="37"/>
      <c r="T98" s="37"/>
      <c r="U98" s="37"/>
    </row>
    <row r="99" spans="1:21" ht="24" x14ac:dyDescent="0.2">
      <c r="A99" s="86" t="s">
        <v>2910</v>
      </c>
      <c r="B99" s="87" t="s">
        <v>2886</v>
      </c>
      <c r="C99" s="188" t="s">
        <v>2988</v>
      </c>
      <c r="D99" s="258">
        <v>47258.04</v>
      </c>
      <c r="E99" s="37"/>
      <c r="F99" s="37"/>
      <c r="G99" s="37"/>
      <c r="H99" s="37"/>
      <c r="I99" s="37"/>
      <c r="J99" s="37"/>
      <c r="K99" s="37"/>
      <c r="L99" s="37"/>
      <c r="M99" s="37"/>
      <c r="N99" s="37"/>
      <c r="O99" s="37"/>
      <c r="P99" s="37"/>
      <c r="Q99" s="37"/>
      <c r="R99" s="37"/>
      <c r="S99" s="37"/>
      <c r="T99" s="37"/>
      <c r="U99" s="37"/>
    </row>
    <row r="100" spans="1:21" ht="24" x14ac:dyDescent="0.2">
      <c r="A100" s="86" t="s">
        <v>2888</v>
      </c>
      <c r="B100" s="87" t="s">
        <v>2889</v>
      </c>
      <c r="C100" s="188" t="s">
        <v>2989</v>
      </c>
      <c r="D100" s="258"/>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2990</v>
      </c>
      <c r="C101" s="188" t="s">
        <v>2991</v>
      </c>
      <c r="D101" s="40">
        <f>SUM(D102:D105)</f>
        <v>1326854.1000000001</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2861</v>
      </c>
      <c r="C102" s="188" t="s">
        <v>2992</v>
      </c>
      <c r="D102" s="258"/>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2268</v>
      </c>
      <c r="B103" s="87" t="s">
        <v>2842</v>
      </c>
      <c r="C103" s="188" t="s">
        <v>2993</v>
      </c>
      <c r="D103" s="258">
        <v>1326854.1000000001</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2292</v>
      </c>
      <c r="B104" s="87" t="s">
        <v>2293</v>
      </c>
      <c r="C104" s="188" t="s">
        <v>2994</v>
      </c>
      <c r="D104" s="258"/>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2876</v>
      </c>
      <c r="B105" s="235" t="s">
        <v>2995</v>
      </c>
      <c r="C105" s="189" t="s">
        <v>2996</v>
      </c>
      <c r="D105" s="259"/>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158"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0.8554687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customWidth="1"/>
    <col min="17" max="21" width="14.42578125" style="50" customWidth="1"/>
    <col min="22" max="16384" width="14.42578125" style="50"/>
  </cols>
  <sheetData>
    <row r="1" spans="1:16" ht="12.75" hidden="1" customHeight="1" x14ac:dyDescent="0.2">
      <c r="A1" s="373" t="s">
        <v>2855</v>
      </c>
      <c r="B1" s="368"/>
      <c r="C1" s="368"/>
      <c r="D1" s="368"/>
      <c r="E1" s="73" t="s">
        <v>2997</v>
      </c>
      <c r="F1" s="73"/>
      <c r="G1" s="73"/>
      <c r="H1" s="73"/>
      <c r="I1" s="73"/>
      <c r="J1" s="73"/>
      <c r="K1" s="73"/>
      <c r="L1" s="73"/>
      <c r="M1" s="73"/>
      <c r="N1" s="73"/>
      <c r="O1" s="73"/>
      <c r="P1" s="73"/>
    </row>
    <row r="2" spans="1:16" ht="37.5" customHeight="1" x14ac:dyDescent="0.2">
      <c r="A2" s="373" t="s">
        <v>2998</v>
      </c>
      <c r="B2" s="368"/>
      <c r="C2" s="368"/>
      <c r="D2" s="368"/>
    </row>
    <row r="3" spans="1:16" ht="29.25" customHeight="1" x14ac:dyDescent="0.2">
      <c r="A3" s="127" t="s">
        <v>2999</v>
      </c>
      <c r="B3" s="128" t="s">
        <v>3000</v>
      </c>
      <c r="C3" s="129" t="s">
        <v>3001</v>
      </c>
      <c r="D3" s="125"/>
      <c r="E3" s="126">
        <f>E4+E14+E19+E275+E293+E296+E298</f>
        <v>1</v>
      </c>
      <c r="F3" s="126">
        <f>F4+F14+F19+F275+F293+F296+F298</f>
        <v>1</v>
      </c>
      <c r="G3" s="126">
        <f>IF(RefStr!C12&lt;&gt;"",INT(VALUE(MID(RefStr!C12,1,4))),0)</f>
        <v>2022</v>
      </c>
      <c r="H3" s="130">
        <f>IF(RefStr!C12&lt;&gt;"",INT(VALUE(MID(RefStr!C12,6,2))),0)</f>
        <v>12</v>
      </c>
      <c r="I3" s="131">
        <f>RefStr!C10*1</f>
        <v>11</v>
      </c>
      <c r="J3" s="132" t="str">
        <f>RefStr!H7</f>
        <v>DA</v>
      </c>
      <c r="K3" s="130" t="str">
        <f>RefStr!H9</f>
        <v>DA</v>
      </c>
      <c r="L3" s="130" t="str">
        <f>RefStr!H10</f>
        <v>DA</v>
      </c>
      <c r="M3" s="130" t="str">
        <f>RefStr!H8</f>
        <v>DA</v>
      </c>
      <c r="N3" s="130" t="str">
        <f>RefStr!H11</f>
        <v>DA</v>
      </c>
      <c r="O3" s="133">
        <f>RefStr!C6</f>
        <v>8795</v>
      </c>
      <c r="P3" s="73"/>
    </row>
    <row r="4" spans="1:16" ht="19.5" customHeight="1" x14ac:dyDescent="0.2">
      <c r="A4" s="374" t="s">
        <v>3002</v>
      </c>
      <c r="B4" s="375"/>
      <c r="C4" s="376"/>
      <c r="D4" s="125"/>
      <c r="E4" s="73">
        <f t="shared" ref="E4:F4" si="0">SUM(E5:E13)</f>
        <v>0</v>
      </c>
      <c r="F4" s="73">
        <f t="shared" si="0"/>
        <v>0</v>
      </c>
      <c r="G4" s="73"/>
      <c r="H4" s="73"/>
      <c r="I4" s="134" t="s">
        <v>3003</v>
      </c>
      <c r="J4" s="134" t="s">
        <v>3004</v>
      </c>
      <c r="K4" s="134" t="s">
        <v>3005</v>
      </c>
      <c r="L4" s="73"/>
      <c r="M4" s="73"/>
      <c r="N4" s="73"/>
      <c r="O4" s="73"/>
      <c r="P4" s="73"/>
    </row>
    <row r="5" spans="1:16" ht="63.75" customHeight="1" x14ac:dyDescent="0.2">
      <c r="A5" s="135">
        <v>1</v>
      </c>
      <c r="B5" s="136" t="str">
        <f t="shared" ref="B5:B13" si="1">IF(E5=1,"Pogreška",IF(F5=1,"Provjera","O.K."))</f>
        <v>O.K.</v>
      </c>
      <c r="C5" s="137" t="s">
        <v>3006</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3007</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3008</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3009</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3010</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3011</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3012</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3013</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3014</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70" t="s">
        <v>3015</v>
      </c>
      <c r="B14" s="371"/>
      <c r="C14" s="372"/>
      <c r="D14" s="125"/>
      <c r="E14" s="73">
        <f t="shared" ref="E14:F14" si="3">SUM(E15:E18)</f>
        <v>1</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3016</v>
      </c>
      <c r="D15" s="125"/>
      <c r="E15" s="73">
        <f t="shared" ref="E15:E16" si="5">MAX(G15:K15)</f>
        <v>0</v>
      </c>
      <c r="F15" s="73">
        <f>MAX(L15:O15)</f>
        <v>0</v>
      </c>
      <c r="G15" s="126">
        <f>IF(AND(H3=12,J3="DA",M3="DA",OR(I3=11,I3=21,I3=22,I3=31,I3=41,I3=42),BILANCA!D170&lt;&gt;'PR-RAS'!D647),1,0)</f>
        <v>0</v>
      </c>
      <c r="H15" s="126">
        <f>IF(AND(H3=12,J3="DA",M3="DA",OR(I3=11,I3=21,I3=22,I3=31,I3=41,I3=42),BILANCA!E170&lt;&gt;'PR-RAS'!E647),1,0)</f>
        <v>0</v>
      </c>
      <c r="I15" s="73"/>
      <c r="J15" s="73"/>
      <c r="K15" s="73"/>
      <c r="L15" s="126">
        <f>IF(AND(H3=12,J3="DA",M3="DA",OR(I3=12,I3=13,I3=23),BILANCA!D170&lt;&gt;'PR-RAS'!D647),1,0)</f>
        <v>0</v>
      </c>
      <c r="M15" s="126">
        <f>IF(AND(H3=12,J3="DA",M3="DA",OR(I3=12,I3=13,I3=23),BILANCA!E170&lt;&gt;'PR-RAS'!E647),1,0)</f>
        <v>0</v>
      </c>
      <c r="N15" s="73"/>
      <c r="O15" s="73"/>
      <c r="P15" s="73"/>
    </row>
    <row r="16" spans="1:16" ht="42" customHeight="1" x14ac:dyDescent="0.2">
      <c r="A16" s="135">
        <v>2</v>
      </c>
      <c r="B16" s="136" t="str">
        <f t="shared" si="4"/>
        <v>Pogreška</v>
      </c>
      <c r="C16" s="118" t="s">
        <v>3017</v>
      </c>
      <c r="D16" s="125"/>
      <c r="E16" s="73">
        <f t="shared" si="5"/>
        <v>1</v>
      </c>
      <c r="F16" s="73">
        <f>MAX(L16:O16)</f>
        <v>0</v>
      </c>
      <c r="G16" s="126">
        <f>IF(AND(H3=12,J3="DA",M3="DA",OR(I3=11,I3=21,I3=22,I3=31,I3=41,I3=42),BILANCA!D69&lt;&gt;'PR-RAS'!D652),1,0)</f>
        <v>0</v>
      </c>
      <c r="H16" s="126">
        <f>IF(AND(H3=12,J3="DA",M3="DA",OR(I3=11,I3=21,I3=22,I3=31,I3=41,I3=42),BILANCA!E69&lt;&gt;'PR-RAS'!E652),1,0)</f>
        <v>1</v>
      </c>
      <c r="I16" s="140"/>
      <c r="J16" s="73"/>
      <c r="K16" s="73"/>
      <c r="L16" s="126">
        <f>IF(AND(H3=12,J3="DA",M3="DA",OR(I3=12,I3=13,I3=23),BILANCA!D69&lt;&gt;'PR-RAS'!D652),1,0)</f>
        <v>0</v>
      </c>
      <c r="M16" s="126">
        <f>IF(AND(H3=12,J3="DA",M3="DA",OR(I3=12,I3=13,I3=23),BILANCA!E69&lt;&gt;'PR-RAS'!E652),1,0)</f>
        <v>0</v>
      </c>
      <c r="N16" s="73"/>
      <c r="O16" s="73"/>
      <c r="P16" s="73"/>
    </row>
    <row r="17" spans="1:16" ht="48.75" customHeight="1" x14ac:dyDescent="0.2">
      <c r="A17" s="135">
        <v>3</v>
      </c>
      <c r="B17" s="136" t="str">
        <f t="shared" si="4"/>
        <v>O.K.</v>
      </c>
      <c r="C17" s="118" t="s">
        <v>3018</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3019</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70" t="s">
        <v>3020</v>
      </c>
      <c r="B19" s="371"/>
      <c r="C19" s="372"/>
      <c r="D19" s="125"/>
      <c r="E19" s="73">
        <f>SUM(E20:E274)</f>
        <v>0</v>
      </c>
      <c r="F19" s="73">
        <f>SUM(F20:F274)</f>
        <v>1</v>
      </c>
      <c r="G19" s="73"/>
      <c r="H19" s="73"/>
      <c r="I19" s="73"/>
      <c r="J19" s="73"/>
      <c r="K19" s="73"/>
      <c r="L19" s="73"/>
      <c r="M19" s="73"/>
      <c r="N19" s="73"/>
      <c r="O19" s="73"/>
      <c r="P19" s="73"/>
    </row>
    <row r="20" spans="1:16" ht="22.5" x14ac:dyDescent="0.2">
      <c r="A20" s="135">
        <v>1</v>
      </c>
      <c r="B20" s="136" t="str">
        <f>IF(E20=1,"Pogreška",IF(F20=1,"Provjera","O.K."))</f>
        <v>O.K.</v>
      </c>
      <c r="C20" s="118" t="s">
        <v>3021</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3022</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3023</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3024</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3025</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3026</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3027</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3028</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3029</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3030</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3031</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3032</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3033</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3034</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3035</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3036</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3037</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3038</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3039</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3040</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3041</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3042</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3043</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3044</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3045</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3046</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3047</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3048</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3049</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3050</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3051</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3052</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3053</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3054</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3055</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3056</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3057</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3058</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3059</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3060</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3061</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3062</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3063</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3064</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3065</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3066</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3067</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3068</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3069</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3070</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3071</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3072</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3073</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3074</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3075</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3076</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3077</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3078</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3079</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3080</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3081</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3082</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3083</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3084</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3085</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3086</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3087</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3088</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3089</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3090</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3091</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3092</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3093</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3094</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3095</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3096</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3097</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3098</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3099</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3100</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3101</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3102</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3103</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3104</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3105</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3106</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3107</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3108</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3109</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3110</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3111</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3112</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3113</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3114</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3115</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3116</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3117</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3118</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3119</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3120</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3121</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3122</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3123</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3124</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3125</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3126</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3127</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3128</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3129</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3130</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3131</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3132</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3133</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3134</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3135</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3136</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3137</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3138</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3139</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3140</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3141</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3142</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3143</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3144</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3145</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3146</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3147</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3148</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3149</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3150</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3151</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3152</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3153</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3154</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3155</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3156</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3157</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3158</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3159</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3160</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3161</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3162</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3163</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3164</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3165</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3166</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3167</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3168</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3169</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3170</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3171</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3172</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3173</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3174</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3175</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3176</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3177</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3178</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3179</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3180</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3181</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3182</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3183</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3184</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3185</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3186</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3187</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3188</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3189</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3190</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3191</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3192</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3193</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2" t="s">
        <v>3194</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3195</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3196</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3197</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2" t="s">
        <v>3198</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3199</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3200</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3201</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3202</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3203</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3204</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3205</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3206</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3207</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3208</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3209</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3210</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3211</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3212</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3213</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3214</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3215</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3216</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3217</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3218</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3219</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3220</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O.K.</v>
      </c>
      <c r="C220" s="120" t="s">
        <v>3221</v>
      </c>
      <c r="D220" s="125"/>
      <c r="E220" s="73">
        <f t="shared" si="20"/>
        <v>0</v>
      </c>
      <c r="F220" s="73">
        <f t="shared" si="21"/>
        <v>0</v>
      </c>
      <c r="G220" s="73"/>
      <c r="H220" s="73"/>
      <c r="I220" s="73"/>
      <c r="J220" s="73"/>
      <c r="K220" s="73"/>
      <c r="L220" s="73">
        <f>IF(AND('PR-RAS'!D186&gt;0,'PR-RAS'!D724=0),1,0)</f>
        <v>0</v>
      </c>
      <c r="M220" s="73">
        <f>IF(AND('PR-RAS'!E186&gt;0,'PR-RAS'!E724=0),1,0)</f>
        <v>0</v>
      </c>
      <c r="N220" s="73"/>
      <c r="O220" s="73"/>
      <c r="P220" s="73"/>
    </row>
    <row r="221" spans="1:16" ht="30" customHeight="1" x14ac:dyDescent="0.2">
      <c r="A221" s="135">
        <v>184</v>
      </c>
      <c r="B221" s="136" t="str">
        <f t="shared" si="19"/>
        <v>O.K.</v>
      </c>
      <c r="C221" s="120" t="s">
        <v>3222</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3223</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9"/>
        <v>O.K.</v>
      </c>
      <c r="C223" s="120" t="s">
        <v>3224</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3225</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3226</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3227</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3228</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3229</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3230</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3231</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3232</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3233</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3234</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3235</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3236</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3237</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3238</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3239</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3240</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3241</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3242</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3243</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3244</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3245</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3246</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3247</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3248</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3249</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3250</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3251</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3252</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3253</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3254</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3255</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3256</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3257</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3258</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3259</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3260</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3261</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3262</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3263</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3264</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3265</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3266</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3267</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3268</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3269</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3270</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3271</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3272</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3273</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3274</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3275</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70" t="s">
        <v>31</v>
      </c>
      <c r="B275" s="371"/>
      <c r="C275" s="372"/>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3276</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3277</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3278</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3279</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3280</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3281</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3282</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3283</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3284</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3285</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3286</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3287</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3288</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3289</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3290</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3291</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3292</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70" t="s">
        <v>36</v>
      </c>
      <c r="B293" s="371"/>
      <c r="C293" s="372"/>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3293</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3294</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70" t="s">
        <v>35</v>
      </c>
      <c r="B296" s="371"/>
      <c r="C296" s="372"/>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3293</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70" t="s">
        <v>3295</v>
      </c>
      <c r="B298" s="371"/>
      <c r="C298" s="372"/>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3293</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3296</v>
      </c>
    </row>
    <row r="1431" spans="10:12" ht="15.75" customHeight="1" x14ac:dyDescent="0.2"/>
    <row r="1432" spans="10:12" ht="15" customHeight="1" x14ac:dyDescent="0.2">
      <c r="K1432" s="49">
        <f>IF(ABS(OBVEZE!D42-OBVEZE!D43-OBVEZE!D101)&gt;0,1,0)</f>
        <v>1</v>
      </c>
    </row>
  </sheetData>
  <sheetProtection algorithmName="SHA-512" hashValue="YzwNY41V4mTS6P/Xnu8ozkIkMuNomN09FeUeuKfpjqCNEhGedbfohAbQ/O95LHFPjHgUDJt719hInxWkll3sOQ==" saltValue="k09XMuG+Mp7OCqts6/F8RA=="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9" t="s">
        <v>3297</v>
      </c>
      <c r="B1" s="379"/>
      <c r="C1" s="379"/>
    </row>
    <row r="2" spans="1:17" ht="33" customHeight="1" x14ac:dyDescent="0.2">
      <c r="A2" s="380" t="s">
        <v>3298</v>
      </c>
      <c r="B2" s="381"/>
      <c r="C2" s="378"/>
      <c r="D2" s="4"/>
      <c r="E2" s="4"/>
      <c r="F2" s="4"/>
      <c r="G2" s="4"/>
      <c r="H2" s="4"/>
      <c r="I2" s="4"/>
      <c r="J2" s="4"/>
      <c r="K2" s="4"/>
      <c r="L2" s="4"/>
      <c r="M2" s="4"/>
      <c r="N2" s="4"/>
      <c r="O2" s="4"/>
      <c r="P2" s="4"/>
      <c r="Q2" s="4"/>
    </row>
    <row r="3" spans="1:17" ht="18.75" customHeight="1" x14ac:dyDescent="0.2">
      <c r="A3" s="42" t="s">
        <v>3299</v>
      </c>
      <c r="B3" s="382" t="s">
        <v>3300</v>
      </c>
      <c r="C3" s="378"/>
      <c r="D3" s="4"/>
      <c r="E3" s="4"/>
      <c r="F3" s="4"/>
      <c r="G3" s="4"/>
      <c r="H3" s="4"/>
      <c r="I3" s="4"/>
      <c r="J3" s="4"/>
      <c r="K3" s="4"/>
      <c r="L3" s="4"/>
      <c r="M3" s="4"/>
      <c r="N3" s="4"/>
      <c r="O3" s="4"/>
      <c r="P3" s="4"/>
      <c r="Q3" s="4"/>
    </row>
    <row r="4" spans="1:17" ht="37.5" hidden="1" customHeight="1" x14ac:dyDescent="0.2">
      <c r="A4" s="43" t="s">
        <v>3301</v>
      </c>
      <c r="B4" s="377" t="s">
        <v>3302</v>
      </c>
      <c r="C4" s="378"/>
      <c r="D4" s="4"/>
      <c r="E4" s="4"/>
      <c r="F4" s="4"/>
      <c r="G4" s="4"/>
      <c r="H4" s="4"/>
      <c r="I4" s="4"/>
      <c r="J4" s="4"/>
      <c r="K4" s="4"/>
      <c r="L4" s="4"/>
      <c r="M4" s="4"/>
      <c r="N4" s="4"/>
      <c r="O4" s="4"/>
      <c r="P4" s="4"/>
      <c r="Q4" s="4"/>
    </row>
    <row r="5" spans="1:17" ht="48" hidden="1" customHeight="1" x14ac:dyDescent="0.2">
      <c r="A5" s="43" t="s">
        <v>3301</v>
      </c>
      <c r="B5" s="377" t="s">
        <v>3303</v>
      </c>
      <c r="C5" s="378"/>
      <c r="D5" s="4"/>
      <c r="E5" s="4"/>
      <c r="F5" s="4"/>
      <c r="G5" s="4"/>
      <c r="H5" s="4"/>
      <c r="I5" s="4"/>
      <c r="J5" s="4"/>
      <c r="K5" s="4"/>
      <c r="L5" s="4"/>
      <c r="M5" s="4"/>
      <c r="N5" s="4"/>
      <c r="O5" s="4"/>
      <c r="P5" s="4"/>
      <c r="Q5" s="4"/>
    </row>
    <row r="6" spans="1:17" ht="59.25" hidden="1" customHeight="1" x14ac:dyDescent="0.2">
      <c r="A6" s="43" t="s">
        <v>3301</v>
      </c>
      <c r="B6" s="377" t="s">
        <v>3304</v>
      </c>
      <c r="C6" s="378"/>
      <c r="D6" s="4"/>
      <c r="E6" s="4"/>
      <c r="F6" s="4"/>
      <c r="G6" s="4"/>
      <c r="H6" s="4"/>
      <c r="I6" s="4"/>
      <c r="J6" s="4"/>
      <c r="K6" s="4"/>
      <c r="L6" s="4"/>
      <c r="M6" s="4"/>
      <c r="N6" s="4"/>
      <c r="O6" s="4"/>
      <c r="P6" s="4"/>
      <c r="Q6" s="4"/>
    </row>
    <row r="7" spans="1:17" ht="48" hidden="1" customHeight="1" x14ac:dyDescent="0.2">
      <c r="A7" s="43" t="s">
        <v>3305</v>
      </c>
      <c r="B7" s="377" t="s">
        <v>3306</v>
      </c>
      <c r="C7" s="378"/>
      <c r="D7" s="4"/>
      <c r="E7" s="4"/>
      <c r="F7" s="4"/>
      <c r="G7" s="4"/>
      <c r="H7" s="4"/>
      <c r="I7" s="4"/>
      <c r="J7" s="4"/>
      <c r="K7" s="4"/>
      <c r="L7" s="4"/>
      <c r="M7" s="4"/>
      <c r="N7" s="4"/>
      <c r="O7" s="4"/>
      <c r="P7" s="4"/>
      <c r="Q7" s="4"/>
    </row>
    <row r="8" spans="1:17" ht="41.25" hidden="1" customHeight="1" x14ac:dyDescent="0.2">
      <c r="A8" s="43" t="s">
        <v>3307</v>
      </c>
      <c r="B8" s="377" t="s">
        <v>3308</v>
      </c>
      <c r="C8" s="378"/>
      <c r="D8" s="4"/>
      <c r="E8" s="4"/>
      <c r="F8" s="4"/>
      <c r="G8" s="4"/>
      <c r="H8" s="4"/>
      <c r="I8" s="4"/>
      <c r="J8" s="4"/>
      <c r="K8" s="4"/>
      <c r="L8" s="4"/>
      <c r="M8" s="4"/>
      <c r="N8" s="4"/>
      <c r="O8" s="4"/>
      <c r="P8" s="4"/>
      <c r="Q8" s="4"/>
    </row>
    <row r="9" spans="1:17" ht="59.25" hidden="1" customHeight="1" x14ac:dyDescent="0.2">
      <c r="A9" s="43" t="s">
        <v>3309</v>
      </c>
      <c r="B9" s="377" t="s">
        <v>3310</v>
      </c>
      <c r="C9" s="378"/>
      <c r="D9" s="4"/>
      <c r="E9" s="4"/>
      <c r="F9" s="4"/>
      <c r="G9" s="4"/>
      <c r="H9" s="4"/>
      <c r="I9" s="4"/>
      <c r="J9" s="4"/>
      <c r="K9" s="4"/>
      <c r="L9" s="4"/>
      <c r="M9" s="4"/>
      <c r="N9" s="4"/>
      <c r="O9" s="4"/>
      <c r="P9" s="4"/>
      <c r="Q9" s="4"/>
    </row>
    <row r="10" spans="1:17" ht="61.5" hidden="1" customHeight="1" x14ac:dyDescent="0.2">
      <c r="A10" s="43" t="s">
        <v>3309</v>
      </c>
      <c r="B10" s="377" t="s">
        <v>3311</v>
      </c>
      <c r="C10" s="378"/>
      <c r="D10" s="4"/>
      <c r="E10" s="4"/>
      <c r="F10" s="4"/>
      <c r="G10" s="4"/>
      <c r="H10" s="4"/>
      <c r="I10" s="4"/>
      <c r="J10" s="4"/>
      <c r="K10" s="4"/>
      <c r="L10" s="4"/>
      <c r="M10" s="4"/>
      <c r="N10" s="4"/>
      <c r="O10" s="4"/>
      <c r="P10" s="4"/>
      <c r="Q10" s="4"/>
    </row>
    <row r="11" spans="1:17" ht="43.5" hidden="1" customHeight="1" x14ac:dyDescent="0.2">
      <c r="A11" s="43" t="s">
        <v>3309</v>
      </c>
      <c r="B11" s="377" t="s">
        <v>3312</v>
      </c>
      <c r="C11" s="378"/>
      <c r="D11" s="4"/>
      <c r="E11" s="4"/>
      <c r="F11" s="4"/>
      <c r="G11" s="4"/>
      <c r="H11" s="4"/>
      <c r="I11" s="4"/>
      <c r="J11" s="4"/>
      <c r="K11" s="4"/>
      <c r="L11" s="4"/>
      <c r="M11" s="4"/>
      <c r="N11" s="4"/>
      <c r="O11" s="4"/>
      <c r="P11" s="4"/>
      <c r="Q11" s="4"/>
    </row>
    <row r="12" spans="1:17" ht="27.75" hidden="1" customHeight="1" x14ac:dyDescent="0.2">
      <c r="A12" s="43" t="s">
        <v>3313</v>
      </c>
      <c r="B12" s="377" t="s">
        <v>3314</v>
      </c>
      <c r="C12" s="378"/>
      <c r="D12" s="4"/>
      <c r="E12" s="4"/>
      <c r="F12" s="4"/>
      <c r="G12" s="4"/>
      <c r="H12" s="4"/>
      <c r="I12" s="4"/>
      <c r="J12" s="4"/>
      <c r="K12" s="4"/>
      <c r="L12" s="4"/>
      <c r="M12" s="4"/>
      <c r="N12" s="4"/>
      <c r="O12" s="4"/>
      <c r="P12" s="4"/>
      <c r="Q12" s="4"/>
    </row>
    <row r="13" spans="1:17" ht="27.75" hidden="1" customHeight="1" x14ac:dyDescent="0.2">
      <c r="A13" s="43" t="s">
        <v>3315</v>
      </c>
      <c r="B13" s="377" t="s">
        <v>3316</v>
      </c>
      <c r="C13" s="378"/>
      <c r="D13" s="4"/>
      <c r="E13" s="4"/>
      <c r="F13" s="4"/>
      <c r="G13" s="4"/>
      <c r="H13" s="4"/>
      <c r="I13" s="4"/>
      <c r="J13" s="4"/>
      <c r="K13" s="4"/>
      <c r="L13" s="4"/>
      <c r="M13" s="4"/>
      <c r="N13" s="4"/>
      <c r="O13" s="4"/>
      <c r="P13" s="4"/>
      <c r="Q13" s="4"/>
    </row>
    <row r="14" spans="1:17" ht="45.75" hidden="1" customHeight="1" x14ac:dyDescent="0.2">
      <c r="A14" s="43" t="s">
        <v>3317</v>
      </c>
      <c r="B14" s="377" t="s">
        <v>3318</v>
      </c>
      <c r="C14" s="378"/>
      <c r="D14" s="4"/>
      <c r="E14" s="4"/>
      <c r="F14" s="4"/>
      <c r="G14" s="4"/>
      <c r="H14" s="4"/>
      <c r="I14" s="4"/>
      <c r="J14" s="4"/>
      <c r="K14" s="4"/>
      <c r="L14" s="4"/>
      <c r="M14" s="4"/>
      <c r="N14" s="4"/>
      <c r="O14" s="4"/>
      <c r="P14" s="4"/>
      <c r="Q14" s="4"/>
    </row>
    <row r="15" spans="1:17" ht="45.75" hidden="1" customHeight="1" x14ac:dyDescent="0.2">
      <c r="A15" s="43" t="s">
        <v>3319</v>
      </c>
      <c r="B15" s="377" t="s">
        <v>3320</v>
      </c>
      <c r="C15" s="378"/>
      <c r="D15" s="4"/>
      <c r="E15" s="4"/>
      <c r="F15" s="4"/>
      <c r="G15" s="4"/>
      <c r="H15" s="4"/>
      <c r="I15" s="4"/>
      <c r="J15" s="4"/>
      <c r="K15" s="4"/>
      <c r="L15" s="4"/>
      <c r="M15" s="4"/>
      <c r="N15" s="4"/>
      <c r="O15" s="4"/>
      <c r="P15" s="4"/>
      <c r="Q15" s="4"/>
    </row>
    <row r="16" spans="1:17" ht="51" hidden="1" customHeight="1" x14ac:dyDescent="0.2">
      <c r="A16" s="43" t="s">
        <v>3321</v>
      </c>
      <c r="B16" s="377" t="s">
        <v>3322</v>
      </c>
      <c r="C16" s="378"/>
      <c r="D16" s="4"/>
      <c r="E16" s="4"/>
      <c r="F16" s="4"/>
      <c r="G16" s="4"/>
      <c r="H16" s="4"/>
      <c r="I16" s="4"/>
      <c r="J16" s="4"/>
      <c r="K16" s="4"/>
      <c r="L16" s="4"/>
      <c r="M16" s="4"/>
      <c r="N16" s="4"/>
      <c r="O16" s="4"/>
      <c r="P16" s="4"/>
      <c r="Q16" s="4"/>
    </row>
    <row r="17" spans="1:17" ht="27.75" hidden="1" customHeight="1" x14ac:dyDescent="0.2">
      <c r="A17" s="43" t="s">
        <v>3323</v>
      </c>
      <c r="B17" s="377" t="s">
        <v>3324</v>
      </c>
      <c r="C17" s="378"/>
      <c r="D17" s="4"/>
      <c r="E17" s="4"/>
      <c r="F17" s="4"/>
      <c r="G17" s="4"/>
      <c r="H17" s="4"/>
      <c r="I17" s="4"/>
      <c r="J17" s="4"/>
      <c r="K17" s="4"/>
      <c r="L17" s="4"/>
      <c r="M17" s="4"/>
      <c r="N17" s="4"/>
      <c r="O17" s="4"/>
      <c r="P17" s="4"/>
      <c r="Q17" s="4"/>
    </row>
    <row r="18" spans="1:17" ht="27.75" hidden="1" customHeight="1" x14ac:dyDescent="0.2">
      <c r="A18" s="43" t="s">
        <v>3325</v>
      </c>
      <c r="B18" s="377" t="s">
        <v>3326</v>
      </c>
      <c r="C18" s="378"/>
      <c r="D18" s="4"/>
      <c r="E18" s="4"/>
      <c r="F18" s="4"/>
      <c r="G18" s="4"/>
      <c r="H18" s="4"/>
      <c r="I18" s="4"/>
      <c r="J18" s="4"/>
      <c r="K18" s="4"/>
      <c r="L18" s="4"/>
      <c r="M18" s="4"/>
      <c r="N18" s="4"/>
      <c r="O18" s="4"/>
      <c r="P18" s="4"/>
      <c r="Q18" s="4"/>
    </row>
    <row r="19" spans="1:17" ht="45" hidden="1" customHeight="1" x14ac:dyDescent="0.2">
      <c r="A19" s="43" t="s">
        <v>3325</v>
      </c>
      <c r="B19" s="377" t="s">
        <v>3327</v>
      </c>
      <c r="C19" s="378"/>
      <c r="D19" s="4"/>
      <c r="E19" s="4"/>
      <c r="F19" s="4"/>
      <c r="G19" s="4"/>
      <c r="H19" s="4"/>
      <c r="I19" s="4"/>
      <c r="J19" s="4"/>
      <c r="K19" s="4"/>
      <c r="L19" s="4"/>
      <c r="M19" s="4"/>
      <c r="N19" s="4"/>
      <c r="O19" s="4"/>
      <c r="P19" s="4"/>
      <c r="Q19" s="4"/>
    </row>
    <row r="20" spans="1:17" ht="45" hidden="1" customHeight="1" x14ac:dyDescent="0.2">
      <c r="A20" s="43" t="s">
        <v>3328</v>
      </c>
      <c r="B20" s="377" t="s">
        <v>3329</v>
      </c>
      <c r="C20" s="378"/>
      <c r="D20" s="4"/>
      <c r="E20" s="4"/>
      <c r="F20" s="4"/>
      <c r="G20" s="4"/>
      <c r="H20" s="4"/>
      <c r="I20" s="4"/>
      <c r="J20" s="4"/>
      <c r="K20" s="4"/>
      <c r="L20" s="4"/>
      <c r="M20" s="4"/>
      <c r="N20" s="4"/>
      <c r="O20" s="4"/>
      <c r="P20" s="4"/>
      <c r="Q20" s="4"/>
    </row>
    <row r="21" spans="1:17" ht="30" hidden="1" customHeight="1" x14ac:dyDescent="0.2">
      <c r="A21" s="43" t="s">
        <v>3330</v>
      </c>
      <c r="B21" s="377" t="s">
        <v>3331</v>
      </c>
      <c r="C21" s="378"/>
      <c r="D21" s="4"/>
      <c r="E21" s="4"/>
      <c r="F21" s="4"/>
      <c r="G21" s="4"/>
      <c r="H21" s="4"/>
      <c r="I21" s="4"/>
      <c r="J21" s="4"/>
      <c r="K21" s="4"/>
      <c r="L21" s="4"/>
      <c r="M21" s="4"/>
      <c r="N21" s="4"/>
      <c r="O21" s="4"/>
      <c r="P21" s="4"/>
      <c r="Q21" s="4"/>
    </row>
    <row r="22" spans="1:17" ht="30" hidden="1" customHeight="1" x14ac:dyDescent="0.2">
      <c r="A22" s="43" t="s">
        <v>3332</v>
      </c>
      <c r="B22" s="377" t="s">
        <v>3333</v>
      </c>
      <c r="C22" s="378"/>
      <c r="D22" s="4"/>
      <c r="E22" s="4"/>
      <c r="F22" s="4"/>
      <c r="G22" s="4"/>
      <c r="H22" s="4"/>
      <c r="I22" s="4"/>
      <c r="J22" s="4"/>
      <c r="K22" s="4"/>
      <c r="L22" s="4"/>
      <c r="M22" s="4"/>
      <c r="N22" s="4"/>
      <c r="O22" s="4"/>
      <c r="P22" s="4"/>
      <c r="Q22" s="4"/>
    </row>
    <row r="23" spans="1:17" ht="30" hidden="1" customHeight="1" x14ac:dyDescent="0.2">
      <c r="A23" s="43" t="s">
        <v>3334</v>
      </c>
      <c r="B23" s="377" t="s">
        <v>3335</v>
      </c>
      <c r="C23" s="378"/>
      <c r="D23" s="4"/>
      <c r="E23" s="4"/>
      <c r="F23" s="4"/>
      <c r="G23" s="4"/>
      <c r="H23" s="4"/>
      <c r="I23" s="4"/>
      <c r="J23" s="4"/>
      <c r="K23" s="4"/>
      <c r="L23" s="4"/>
      <c r="M23" s="4"/>
      <c r="N23" s="4"/>
      <c r="O23" s="4"/>
      <c r="P23" s="4"/>
      <c r="Q23" s="4"/>
    </row>
    <row r="24" spans="1:17" ht="30" hidden="1" customHeight="1" x14ac:dyDescent="0.2">
      <c r="A24" s="43" t="s">
        <v>3336</v>
      </c>
      <c r="B24" s="377" t="s">
        <v>3337</v>
      </c>
      <c r="C24" s="378"/>
      <c r="D24" s="4"/>
      <c r="E24" s="4"/>
      <c r="F24" s="4"/>
      <c r="G24" s="4"/>
      <c r="H24" s="4"/>
      <c r="I24" s="4"/>
      <c r="J24" s="4"/>
      <c r="K24" s="4"/>
      <c r="L24" s="4"/>
      <c r="M24" s="4"/>
      <c r="N24" s="4"/>
      <c r="O24" s="4"/>
      <c r="P24" s="4"/>
      <c r="Q24" s="4"/>
    </row>
    <row r="25" spans="1:17" ht="30" hidden="1" customHeight="1" x14ac:dyDescent="0.2">
      <c r="A25" s="43" t="s">
        <v>3338</v>
      </c>
      <c r="B25" s="377" t="s">
        <v>3339</v>
      </c>
      <c r="C25" s="378"/>
      <c r="D25" s="4"/>
      <c r="E25" s="4"/>
      <c r="F25" s="4"/>
      <c r="G25" s="4"/>
      <c r="H25" s="4"/>
      <c r="I25" s="4"/>
      <c r="J25" s="4"/>
      <c r="K25" s="4"/>
      <c r="L25" s="4"/>
      <c r="M25" s="4"/>
      <c r="N25" s="4"/>
      <c r="O25" s="4"/>
      <c r="P25" s="4"/>
      <c r="Q25" s="4"/>
    </row>
    <row r="26" spans="1:17" ht="30" hidden="1" customHeight="1" x14ac:dyDescent="0.2">
      <c r="A26" s="43" t="s">
        <v>3340</v>
      </c>
      <c r="B26" s="377" t="s">
        <v>3341</v>
      </c>
      <c r="C26" s="378"/>
      <c r="D26" s="4"/>
      <c r="E26" s="4"/>
      <c r="F26" s="4"/>
      <c r="G26" s="4"/>
      <c r="H26" s="4"/>
      <c r="I26" s="4"/>
      <c r="J26" s="4"/>
      <c r="K26" s="4"/>
      <c r="L26" s="4"/>
      <c r="M26" s="4"/>
      <c r="N26" s="4"/>
      <c r="O26" s="4"/>
      <c r="P26" s="4"/>
      <c r="Q26" s="4"/>
    </row>
    <row r="27" spans="1:17" ht="70.5" hidden="1" customHeight="1" x14ac:dyDescent="0.2">
      <c r="A27" s="43" t="s">
        <v>3342</v>
      </c>
      <c r="B27" s="377" t="s">
        <v>3343</v>
      </c>
      <c r="C27" s="378"/>
      <c r="D27" s="4"/>
      <c r="E27" s="4"/>
      <c r="F27" s="4"/>
      <c r="G27" s="4"/>
      <c r="H27" s="4"/>
      <c r="I27" s="4"/>
      <c r="J27" s="4"/>
      <c r="K27" s="4"/>
      <c r="L27" s="4"/>
      <c r="M27" s="4"/>
      <c r="N27" s="4"/>
      <c r="O27" s="4"/>
      <c r="P27" s="4"/>
      <c r="Q27" s="4"/>
    </row>
    <row r="28" spans="1:17" ht="48" hidden="1" customHeight="1" x14ac:dyDescent="0.2">
      <c r="A28" s="43" t="s">
        <v>3344</v>
      </c>
      <c r="B28" s="377" t="s">
        <v>3345</v>
      </c>
      <c r="C28" s="378"/>
      <c r="D28" s="4"/>
      <c r="E28" s="4"/>
      <c r="F28" s="4"/>
      <c r="G28" s="4"/>
      <c r="H28" s="4"/>
      <c r="I28" s="4"/>
      <c r="J28" s="4"/>
      <c r="K28" s="4"/>
      <c r="L28" s="4"/>
      <c r="M28" s="4"/>
      <c r="N28" s="4"/>
      <c r="O28" s="4"/>
      <c r="P28" s="4"/>
      <c r="Q28" s="4"/>
    </row>
    <row r="29" spans="1:17" ht="100.5" hidden="1" customHeight="1" x14ac:dyDescent="0.2">
      <c r="A29" s="43" t="s">
        <v>3346</v>
      </c>
      <c r="B29" s="377" t="s">
        <v>3347</v>
      </c>
      <c r="C29" s="378"/>
      <c r="D29" s="4"/>
      <c r="E29" s="4"/>
      <c r="F29" s="4"/>
      <c r="G29" s="4"/>
      <c r="H29" s="4"/>
      <c r="I29" s="4"/>
      <c r="J29" s="4"/>
      <c r="K29" s="4"/>
      <c r="L29" s="4"/>
      <c r="M29" s="4"/>
      <c r="N29" s="4"/>
      <c r="O29" s="4"/>
      <c r="P29" s="4"/>
      <c r="Q29" s="4"/>
    </row>
    <row r="30" spans="1:17" ht="45" hidden="1" customHeight="1" x14ac:dyDescent="0.2">
      <c r="A30" s="43" t="s">
        <v>3348</v>
      </c>
      <c r="B30" s="377" t="s">
        <v>3349</v>
      </c>
      <c r="C30" s="378"/>
      <c r="D30" s="4"/>
      <c r="E30" s="4"/>
      <c r="F30" s="4"/>
      <c r="G30" s="4"/>
      <c r="H30" s="4"/>
      <c r="I30" s="4"/>
      <c r="J30" s="4"/>
      <c r="K30" s="4"/>
      <c r="L30" s="4"/>
      <c r="M30" s="4"/>
      <c r="N30" s="4"/>
      <c r="O30" s="4"/>
      <c r="P30" s="4"/>
      <c r="Q30" s="4"/>
    </row>
    <row r="31" spans="1:17" ht="45" hidden="1" customHeight="1" x14ac:dyDescent="0.2">
      <c r="A31" s="43" t="s">
        <v>3350</v>
      </c>
      <c r="B31" s="377" t="s">
        <v>3351</v>
      </c>
      <c r="C31" s="378"/>
      <c r="D31" s="4"/>
      <c r="E31" s="4"/>
      <c r="F31" s="4"/>
      <c r="G31" s="4"/>
      <c r="H31" s="4"/>
      <c r="I31" s="4"/>
      <c r="J31" s="4"/>
      <c r="K31" s="4"/>
      <c r="L31" s="4"/>
      <c r="M31" s="4"/>
      <c r="N31" s="4"/>
      <c r="O31" s="4"/>
      <c r="P31" s="4"/>
      <c r="Q31" s="4"/>
    </row>
    <row r="32" spans="1:17" ht="45" hidden="1" customHeight="1" x14ac:dyDescent="0.2">
      <c r="A32" s="43" t="s">
        <v>3352</v>
      </c>
      <c r="B32" s="377" t="s">
        <v>3353</v>
      </c>
      <c r="C32" s="378"/>
      <c r="D32" s="4"/>
      <c r="E32" s="4"/>
      <c r="F32" s="4"/>
      <c r="G32" s="4"/>
      <c r="H32" s="4"/>
      <c r="I32" s="4"/>
      <c r="J32" s="4"/>
      <c r="K32" s="4"/>
      <c r="L32" s="4"/>
      <c r="M32" s="4"/>
      <c r="N32" s="4"/>
      <c r="O32" s="4"/>
      <c r="P32" s="4"/>
      <c r="Q32" s="4"/>
    </row>
    <row r="33" spans="1:17" ht="72" hidden="1" customHeight="1" x14ac:dyDescent="0.2">
      <c r="A33" s="43" t="s">
        <v>3354</v>
      </c>
      <c r="B33" s="377" t="s">
        <v>3355</v>
      </c>
      <c r="C33" s="378"/>
      <c r="D33" s="4"/>
      <c r="E33" s="4"/>
      <c r="F33" s="4"/>
      <c r="G33" s="4"/>
      <c r="H33" s="4"/>
      <c r="I33" s="4"/>
      <c r="J33" s="4"/>
      <c r="K33" s="4"/>
      <c r="L33" s="4"/>
      <c r="M33" s="4"/>
      <c r="N33" s="4"/>
      <c r="O33" s="4"/>
      <c r="P33" s="4"/>
      <c r="Q33" s="4"/>
    </row>
    <row r="34" spans="1:17" ht="79.5" hidden="1" customHeight="1" x14ac:dyDescent="0.2">
      <c r="A34" s="43" t="s">
        <v>3356</v>
      </c>
      <c r="B34" s="377" t="s">
        <v>3357</v>
      </c>
      <c r="C34" s="378"/>
      <c r="D34" s="4"/>
      <c r="E34" s="4"/>
      <c r="F34" s="4"/>
      <c r="G34" s="4"/>
      <c r="H34" s="4"/>
      <c r="I34" s="4"/>
      <c r="J34" s="4"/>
      <c r="K34" s="4"/>
      <c r="L34" s="4"/>
      <c r="M34" s="4"/>
      <c r="N34" s="4"/>
      <c r="O34" s="4"/>
      <c r="P34" s="4"/>
      <c r="Q34" s="4"/>
    </row>
    <row r="35" spans="1:17" ht="70.5" hidden="1" customHeight="1" x14ac:dyDescent="0.2">
      <c r="A35" s="43" t="s">
        <v>3358</v>
      </c>
      <c r="B35" s="377" t="s">
        <v>3359</v>
      </c>
      <c r="C35" s="378"/>
      <c r="D35" s="4"/>
      <c r="E35" s="4"/>
      <c r="F35" s="4"/>
      <c r="G35" s="4"/>
      <c r="H35" s="4"/>
      <c r="I35" s="4"/>
      <c r="J35" s="4"/>
      <c r="K35" s="4"/>
      <c r="L35" s="4"/>
      <c r="M35" s="4"/>
      <c r="N35" s="4"/>
      <c r="O35" s="4"/>
      <c r="P35" s="4"/>
      <c r="Q35" s="4"/>
    </row>
    <row r="36" spans="1:17" ht="45.75" hidden="1" customHeight="1" x14ac:dyDescent="0.2">
      <c r="A36" s="43" t="s">
        <v>3360</v>
      </c>
      <c r="B36" s="377" t="s">
        <v>3361</v>
      </c>
      <c r="C36" s="378"/>
      <c r="D36" s="4"/>
      <c r="E36" s="4"/>
      <c r="F36" s="4"/>
      <c r="G36" s="4"/>
      <c r="H36" s="4"/>
      <c r="I36" s="4"/>
      <c r="J36" s="4"/>
      <c r="K36" s="4"/>
      <c r="L36" s="4"/>
      <c r="M36" s="4"/>
      <c r="N36" s="4"/>
      <c r="O36" s="4"/>
      <c r="P36" s="4"/>
      <c r="Q36" s="4"/>
    </row>
    <row r="37" spans="1:17" ht="54.75" hidden="1" customHeight="1" x14ac:dyDescent="0.2">
      <c r="A37" s="43" t="s">
        <v>3362</v>
      </c>
      <c r="B37" s="377" t="s">
        <v>3363</v>
      </c>
      <c r="C37" s="378"/>
      <c r="D37" s="4"/>
      <c r="E37" s="4"/>
      <c r="F37" s="4"/>
      <c r="G37" s="4"/>
      <c r="H37" s="4"/>
      <c r="I37" s="4"/>
      <c r="J37" s="4"/>
      <c r="K37" s="4"/>
      <c r="L37" s="4"/>
      <c r="M37" s="4"/>
      <c r="N37" s="4"/>
      <c r="O37" s="4"/>
      <c r="P37" s="4"/>
      <c r="Q37" s="4"/>
    </row>
    <row r="38" spans="1:17" ht="37.5" hidden="1" customHeight="1" x14ac:dyDescent="0.2">
      <c r="A38" s="43" t="s">
        <v>3364</v>
      </c>
      <c r="B38" s="377" t="s">
        <v>3365</v>
      </c>
      <c r="C38" s="378"/>
      <c r="D38" s="4"/>
      <c r="E38" s="4"/>
      <c r="F38" s="4"/>
      <c r="G38" s="4"/>
      <c r="H38" s="4"/>
      <c r="I38" s="4"/>
      <c r="J38" s="4"/>
      <c r="K38" s="4"/>
      <c r="L38" s="4"/>
      <c r="M38" s="4"/>
      <c r="N38" s="4"/>
      <c r="O38" s="4"/>
      <c r="P38" s="4"/>
      <c r="Q38" s="4"/>
    </row>
    <row r="39" spans="1:17" ht="61.5" hidden="1" customHeight="1" x14ac:dyDescent="0.2">
      <c r="A39" s="43" t="s">
        <v>3366</v>
      </c>
      <c r="B39" s="377" t="s">
        <v>3367</v>
      </c>
      <c r="C39" s="378"/>
      <c r="D39" s="4"/>
      <c r="E39" s="4"/>
      <c r="F39" s="4"/>
      <c r="G39" s="4"/>
      <c r="H39" s="4"/>
      <c r="I39" s="4"/>
      <c r="J39" s="4"/>
      <c r="K39" s="4"/>
      <c r="L39" s="4"/>
      <c r="M39" s="4"/>
      <c r="N39" s="4"/>
      <c r="O39" s="4"/>
      <c r="P39" s="4"/>
      <c r="Q39" s="4"/>
    </row>
    <row r="40" spans="1:17" ht="53.25" hidden="1" customHeight="1" x14ac:dyDescent="0.2">
      <c r="A40" s="43" t="s">
        <v>3368</v>
      </c>
      <c r="B40" s="377" t="s">
        <v>3369</v>
      </c>
      <c r="C40" s="378"/>
      <c r="D40" s="4"/>
      <c r="E40" s="4"/>
      <c r="F40" s="4"/>
      <c r="G40" s="4"/>
      <c r="H40" s="4"/>
      <c r="I40" s="4"/>
      <c r="J40" s="4"/>
      <c r="K40" s="4"/>
      <c r="L40" s="4"/>
      <c r="M40" s="4"/>
      <c r="N40" s="4"/>
      <c r="O40" s="4"/>
      <c r="P40" s="4"/>
      <c r="Q40" s="4"/>
    </row>
    <row r="41" spans="1:17" ht="73.5" hidden="1" customHeight="1" x14ac:dyDescent="0.2">
      <c r="A41" s="43" t="s">
        <v>3370</v>
      </c>
      <c r="B41" s="377" t="s">
        <v>3371</v>
      </c>
      <c r="C41" s="378"/>
      <c r="D41" s="4"/>
      <c r="E41" s="4"/>
      <c r="F41" s="4"/>
      <c r="G41" s="4"/>
      <c r="H41" s="4"/>
      <c r="I41" s="4"/>
      <c r="J41" s="4"/>
      <c r="K41" s="4"/>
      <c r="L41" s="4"/>
      <c r="M41" s="4"/>
      <c r="N41" s="4"/>
      <c r="O41" s="4"/>
      <c r="P41" s="4"/>
      <c r="Q41" s="4"/>
    </row>
    <row r="42" spans="1:17" ht="57.75" hidden="1" customHeight="1" x14ac:dyDescent="0.2">
      <c r="A42" s="43" t="s">
        <v>3372</v>
      </c>
      <c r="B42" s="377" t="s">
        <v>3373</v>
      </c>
      <c r="C42" s="378"/>
      <c r="D42" s="4"/>
      <c r="E42" s="4"/>
      <c r="F42" s="4"/>
      <c r="G42" s="4"/>
      <c r="H42" s="4"/>
      <c r="I42" s="4"/>
      <c r="J42" s="4"/>
      <c r="K42" s="4"/>
      <c r="L42" s="4"/>
      <c r="M42" s="4"/>
      <c r="N42" s="4"/>
      <c r="O42" s="4"/>
      <c r="P42" s="4"/>
      <c r="Q42" s="4"/>
    </row>
    <row r="43" spans="1:17" ht="84" hidden="1" customHeight="1" x14ac:dyDescent="0.2">
      <c r="A43" s="43" t="s">
        <v>3374</v>
      </c>
      <c r="B43" s="377" t="s">
        <v>3375</v>
      </c>
      <c r="C43" s="378"/>
      <c r="D43" s="4"/>
      <c r="E43" s="4"/>
      <c r="F43" s="4"/>
      <c r="G43" s="4"/>
      <c r="H43" s="4"/>
      <c r="I43" s="4"/>
      <c r="J43" s="4"/>
      <c r="K43" s="4"/>
      <c r="L43" s="4"/>
      <c r="M43" s="4"/>
      <c r="N43" s="4"/>
      <c r="O43" s="4"/>
      <c r="P43" s="4"/>
      <c r="Q43" s="4"/>
    </row>
    <row r="44" spans="1:17" ht="48" hidden="1" customHeight="1" x14ac:dyDescent="0.2">
      <c r="A44" s="43" t="s">
        <v>3376</v>
      </c>
      <c r="B44" s="377" t="s">
        <v>3377</v>
      </c>
      <c r="C44" s="378"/>
      <c r="D44" s="4"/>
      <c r="E44" s="4"/>
      <c r="F44" s="4"/>
      <c r="G44" s="4"/>
      <c r="H44" s="4"/>
      <c r="I44" s="4"/>
      <c r="J44" s="4"/>
      <c r="K44" s="4"/>
      <c r="L44" s="4"/>
      <c r="M44" s="4"/>
      <c r="N44" s="4"/>
      <c r="O44" s="4"/>
      <c r="P44" s="4"/>
      <c r="Q44" s="4"/>
    </row>
    <row r="45" spans="1:17" ht="57" hidden="1" customHeight="1" x14ac:dyDescent="0.2">
      <c r="A45" s="43" t="s">
        <v>3378</v>
      </c>
      <c r="B45" s="377" t="s">
        <v>3379</v>
      </c>
      <c r="C45" s="378"/>
      <c r="D45" s="4"/>
      <c r="E45" s="4"/>
      <c r="F45" s="4"/>
      <c r="G45" s="4"/>
      <c r="H45" s="4"/>
      <c r="I45" s="4"/>
      <c r="J45" s="4"/>
      <c r="K45" s="4"/>
      <c r="L45" s="4"/>
      <c r="M45" s="4"/>
      <c r="N45" s="4"/>
      <c r="O45" s="4"/>
      <c r="P45" s="4"/>
      <c r="Q45" s="4"/>
    </row>
    <row r="46" spans="1:17" ht="73.5" hidden="1" customHeight="1" x14ac:dyDescent="0.2">
      <c r="A46" s="43" t="s">
        <v>3380</v>
      </c>
      <c r="B46" s="387" t="s">
        <v>3381</v>
      </c>
      <c r="C46" s="378"/>
      <c r="D46" s="41"/>
      <c r="E46" s="4"/>
      <c r="F46" s="4"/>
      <c r="G46" s="4"/>
      <c r="H46" s="4"/>
      <c r="I46" s="4"/>
      <c r="J46" s="4"/>
      <c r="K46" s="4"/>
      <c r="L46" s="4"/>
      <c r="M46" s="4"/>
      <c r="N46" s="4"/>
      <c r="O46" s="4"/>
      <c r="P46" s="4"/>
      <c r="Q46" s="4"/>
    </row>
    <row r="47" spans="1:17" ht="66" hidden="1" customHeight="1" x14ac:dyDescent="0.2">
      <c r="A47" s="48" t="s">
        <v>3382</v>
      </c>
      <c r="B47" s="388" t="s">
        <v>3383</v>
      </c>
      <c r="C47" s="388"/>
      <c r="D47" s="4"/>
      <c r="E47" s="4"/>
      <c r="F47" s="4"/>
      <c r="G47" s="4"/>
      <c r="H47" s="4"/>
      <c r="I47" s="4"/>
      <c r="J47" s="4"/>
      <c r="K47" s="4"/>
      <c r="L47" s="4"/>
      <c r="M47" s="4"/>
      <c r="N47" s="4"/>
      <c r="O47" s="4"/>
      <c r="P47" s="4"/>
      <c r="Q47" s="4"/>
    </row>
    <row r="48" spans="1:17" ht="123.75" customHeight="1" x14ac:dyDescent="0.2">
      <c r="A48" s="271" t="s">
        <v>3384</v>
      </c>
      <c r="B48" s="386" t="s">
        <v>3385</v>
      </c>
      <c r="C48" s="385"/>
      <c r="D48" s="4"/>
      <c r="E48" s="4"/>
      <c r="F48" s="4"/>
      <c r="G48" s="4"/>
      <c r="H48" s="4"/>
      <c r="I48" s="4"/>
      <c r="J48" s="4"/>
      <c r="K48" s="4"/>
      <c r="L48" s="4"/>
      <c r="M48" s="4"/>
      <c r="N48" s="4"/>
      <c r="O48" s="4"/>
      <c r="P48" s="4"/>
      <c r="Q48" s="4"/>
    </row>
    <row r="49" spans="1:17" ht="34.5" customHeight="1" x14ac:dyDescent="0.2">
      <c r="A49" s="271" t="s">
        <v>3386</v>
      </c>
      <c r="B49" s="384" t="s">
        <v>3387</v>
      </c>
      <c r="C49" s="385"/>
      <c r="D49" s="4"/>
      <c r="E49" s="4"/>
      <c r="F49" s="4"/>
      <c r="G49" s="4"/>
      <c r="H49" s="4"/>
      <c r="I49" s="4"/>
      <c r="J49" s="4"/>
      <c r="K49" s="4"/>
      <c r="L49" s="4"/>
      <c r="M49" s="4"/>
      <c r="N49" s="4"/>
      <c r="O49" s="4"/>
      <c r="P49" s="4"/>
      <c r="Q49" s="4"/>
    </row>
    <row r="50" spans="1:17" ht="34.5" customHeight="1" x14ac:dyDescent="0.2">
      <c r="A50" s="271" t="s">
        <v>3388</v>
      </c>
      <c r="B50" s="384" t="s">
        <v>3389</v>
      </c>
      <c r="C50" s="385"/>
      <c r="D50" s="4"/>
      <c r="E50" s="4"/>
      <c r="F50" s="4"/>
      <c r="G50" s="4"/>
      <c r="H50" s="4"/>
      <c r="I50" s="4"/>
      <c r="J50" s="4"/>
      <c r="K50" s="4"/>
      <c r="L50" s="4"/>
      <c r="M50" s="4"/>
      <c r="N50" s="4"/>
      <c r="O50" s="4"/>
      <c r="P50" s="4"/>
      <c r="Q50" s="4"/>
    </row>
    <row r="51" spans="1:17" ht="31.5" customHeight="1" x14ac:dyDescent="0.2">
      <c r="A51" s="313" t="s">
        <v>3390</v>
      </c>
      <c r="B51" s="383" t="s">
        <v>3391</v>
      </c>
      <c r="C51" s="378"/>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RACUNOVODSTVO 2</cp:lastModifiedBy>
  <cp:lastPrinted>2023-01-30T12:27:28Z</cp:lastPrinted>
  <dcterms:created xsi:type="dcterms:W3CDTF">2022-04-01T05:14:30Z</dcterms:created>
  <dcterms:modified xsi:type="dcterms:W3CDTF">2023-02-01T11:14:20Z</dcterms:modified>
</cp:coreProperties>
</file>